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6150" windowHeight="6690" activeTab="4"/>
  </bookViews>
  <sheets>
    <sheet name="社福1" sheetId="1" r:id="rId1"/>
    <sheet name="教育2" sheetId="2" r:id="rId2"/>
    <sheet name="基設3" sheetId="3" r:id="rId3"/>
    <sheet name="議員4" sheetId="4" r:id="rId4"/>
    <sheet name="民間5" sheetId="5" r:id="rId5"/>
    <sheet name="水利經費8" sheetId="6" r:id="rId6"/>
  </sheets>
  <externalReferences>
    <externalReference r:id="rId9"/>
    <externalReference r:id="rId10"/>
    <externalReference r:id="rId11"/>
  </externalReferences>
  <definedNames>
    <definedName name="\a">#N/A</definedName>
    <definedName name="\z">'[1]人基表89'!#REF!</definedName>
    <definedName name="_1_891112_02">#REF!</definedName>
    <definedName name="_2_901218_02">#REF!</definedName>
    <definedName name="_90908_01">#REF!</definedName>
    <definedName name="_Fill" hidden="1">#REF!</definedName>
    <definedName name="_oil1">#REF!</definedName>
    <definedName name="_oil2">#REF!</definedName>
    <definedName name="pp">#REF!</definedName>
    <definedName name="_xlnm.Print_Area" localSheetId="5">'水利經費8'!$A$1:$K$40</definedName>
    <definedName name="_xlnm.Print_Area" localSheetId="0">'社福1'!$A$1:$O$53</definedName>
    <definedName name="_xlnm.Print_Area" localSheetId="2">'基設3'!$A$1:$M$223</definedName>
    <definedName name="_xlnm.Print_Titles" localSheetId="5">'水利經費8'!$1:$6</definedName>
    <definedName name="_xlnm.Print_Titles" localSheetId="2">'基設3'!$1:$5</definedName>
    <definedName name="_xlnm.Print_Titles" localSheetId="1">'教育2'!$1:$5</definedName>
    <definedName name="rate">#REF!</definedName>
    <definedName name="rate2">'[2]員額(2)'!#REF!</definedName>
    <definedName name="rate3">'[2]員額(2)'!#REF!</definedName>
    <definedName name="report">#REF!</definedName>
    <definedName name="職能表預">'[3]員額(2)'!#REF!</definedName>
  </definedNames>
  <calcPr fullCalcOnLoad="1"/>
</workbook>
</file>

<file path=xl/comments1.xml><?xml version="1.0" encoding="utf-8"?>
<comments xmlns="http://schemas.openxmlformats.org/spreadsheetml/2006/main">
  <authors>
    <author>user</author>
  </authors>
  <commentList>
    <comment ref="N50" authorId="0">
      <text>
        <r>
          <rPr>
            <b/>
            <sz val="9"/>
            <rFont val="新細明體"/>
            <family val="1"/>
          </rPr>
          <t>user:</t>
        </r>
        <r>
          <rPr>
            <sz val="9"/>
            <rFont val="新細明體"/>
            <family val="1"/>
          </rPr>
          <t xml:space="preserve">
1.醫療基金219,629
2.公彩基金37,405</t>
        </r>
      </text>
    </comment>
    <comment ref="H53" authorId="0">
      <text>
        <r>
          <rPr>
            <b/>
            <sz val="9"/>
            <rFont val="Tahoma"/>
            <family val="2"/>
          </rPr>
          <t>user:</t>
        </r>
        <r>
          <rPr>
            <sz val="9"/>
            <rFont val="Tahoma"/>
            <family val="2"/>
          </rPr>
          <t xml:space="preserve">
</t>
        </r>
        <r>
          <rPr>
            <sz val="9"/>
            <rFont val="細明體"/>
            <family val="3"/>
          </rPr>
          <t xml:space="preserve">二備金2,000千元未放入
</t>
        </r>
      </text>
    </comment>
  </commentList>
</comments>
</file>

<file path=xl/sharedStrings.xml><?xml version="1.0" encoding="utf-8"?>
<sst xmlns="http://schemas.openxmlformats.org/spreadsheetml/2006/main" count="1623" uniqueCount="1008">
  <si>
    <t>（二）其他婦女福利服務支出</t>
  </si>
  <si>
    <t>A004</t>
  </si>
  <si>
    <t>A004-1</t>
  </si>
  <si>
    <t>A004-2</t>
  </si>
  <si>
    <t>（二）建立社區照顧關懷據點</t>
  </si>
  <si>
    <t>A004-3</t>
  </si>
  <si>
    <t>（三）其他老人福利服務支出</t>
  </si>
  <si>
    <t>A005</t>
  </si>
  <si>
    <t>A005-1</t>
  </si>
  <si>
    <t>（一）身心障礙者生活補助</t>
  </si>
  <si>
    <t>（二）身心障礙者輔助器具補助</t>
  </si>
  <si>
    <t>（三）身心障礙者教養費補助</t>
  </si>
  <si>
    <t>（四）身心障礙者參加社會保險保險費補助</t>
  </si>
  <si>
    <t>（五）其他身心障礙福利服務支出</t>
  </si>
  <si>
    <t>A009</t>
  </si>
  <si>
    <t>A009-1</t>
  </si>
  <si>
    <t>（一）家庭暴力及性侵害防治服務</t>
  </si>
  <si>
    <t>A009-2</t>
  </si>
  <si>
    <t>（二）其他家庭暴力及性侵害防治業務支出</t>
  </si>
  <si>
    <t>A011</t>
  </si>
  <si>
    <t>十一、其他列於社會局主管支出</t>
  </si>
  <si>
    <t>A011-1</t>
  </si>
  <si>
    <t>（一）其他列於社會局支出</t>
  </si>
  <si>
    <t>A011-2</t>
  </si>
  <si>
    <t>（二）仁愛之家</t>
  </si>
  <si>
    <t>A014</t>
  </si>
  <si>
    <r>
      <t>三、其他社會福利支出</t>
    </r>
  </si>
  <si>
    <t>A014-1</t>
  </si>
  <si>
    <t>（一）衛生局主管支出</t>
  </si>
  <si>
    <t>（二）勞工局主管支出</t>
  </si>
  <si>
    <t xml:space="preserve"> (三) 其他列於農業局主管支出</t>
  </si>
  <si>
    <t>（四）民政局主管支出</t>
  </si>
  <si>
    <t> c001</t>
  </si>
  <si>
    <t> c001-1</t>
  </si>
  <si>
    <t>c001-1-1</t>
  </si>
  <si>
    <t xml:space="preserve">扶植青年藝術家，活絡藝術市場，建立藝企媒合平台 </t>
  </si>
  <si>
    <t>文化局</t>
  </si>
  <si>
    <t>南瀛國際民俗藝術節</t>
  </si>
  <si>
    <t>邀請25個國家民俗舞團至臺南市各區巡迴演出，同時進行友誼家庭友誼學校之交流活動</t>
  </si>
  <si>
    <t>臺南藝術節</t>
  </si>
  <si>
    <t xml:space="preserve">辦理國際經典、臺灣精湛及城市舞台三大主軸表演藝術演出活動 </t>
  </si>
  <si>
    <t>辦理新營藝術園區公共藝術設置及藝術推廣活動等費用</t>
  </si>
  <si>
    <t>歷史建築新化武德殿周邊日式建築群修復工程</t>
  </si>
  <si>
    <t>辦理武德殿周邊日式建築群修復工程</t>
  </si>
  <si>
    <t>2014月津港燈節</t>
  </si>
  <si>
    <t>辦理2014月津港燈節，包含：燈區發包執行﹑開幕晚會﹑廣宣及其他配合活動等</t>
  </si>
  <si>
    <t>鄭成功祭典暨開臺353週年紀念活動</t>
  </si>
  <si>
    <t>台江文化季</t>
  </si>
  <si>
    <t>辦理行銷文化古蹟活動</t>
  </si>
  <si>
    <t>行銷臺南文化古蹟相關費用</t>
  </si>
  <si>
    <t>辦理臺南古蹟行春活動</t>
  </si>
  <si>
    <t>於古蹟景點辦理臺南行春等相關活動</t>
  </si>
  <si>
    <t>鹽水蜂炮組裝體驗營暨探訪老街文化之旅</t>
  </si>
  <si>
    <t>辦理鹽水蜂炮組裝體驗營暨探訪老街文化之旅</t>
  </si>
  <si>
    <t>臺南市鹽水區</t>
  </si>
  <si>
    <t>作家在地寫作出版系列計畫</t>
  </si>
  <si>
    <t>邀請知名作家進行在地寫作出版</t>
  </si>
  <si>
    <t>編印《臺江臺語文學》季刊</t>
  </si>
  <si>
    <t>第四屆南瀛研究國際學術研討會</t>
  </si>
  <si>
    <t>辦理臺南研究國際性學術論文發表會議，邀請國內外學者與會相關事宜</t>
  </si>
  <si>
    <t>噍吧哖紀念音樂會及相關研習活動</t>
  </si>
  <si>
    <t>辦理噍吧哖紀念音樂會及相關研習活動</t>
  </si>
  <si>
    <t>辦理孔廟文化節</t>
  </si>
  <si>
    <t>臺南市中西區</t>
  </si>
  <si>
    <t>鹽份地帶文學雙月刊編印</t>
  </si>
  <si>
    <t>編印鹽分地帶文學雙月刊</t>
  </si>
  <si>
    <t>化石館特展及相關文史講座</t>
  </si>
  <si>
    <t>辦理化石館主題特展及相關文史講座　</t>
  </si>
  <si>
    <t>臺南愛情城市七夕嘉年華活動</t>
  </si>
  <si>
    <t xml:space="preserve">從傳統及現代兩大面向規劃相關活動，希冀結合臺南市豐富的傳統文化、現代文化、文化創意等資源，讓民眾能在臺南這座百年古都享受一個深富文化氣息的七夕佳節。 </t>
  </si>
  <si>
    <t>文創商品設計開發暨臺南國際蘭展文創活動規劃等</t>
  </si>
  <si>
    <t>文創PLUS-臺南創意中心平台發展計畫</t>
  </si>
  <si>
    <t>執行本市文創產業整合行銷與推廣業務，辦理文創相關展覽。輔導文創業者，健全臺南創意發展之底蘊， 辦理文創講座、工作坊及國際交流活動，成為文創交流空間、藝文展覽的全方位平台。</t>
  </si>
  <si>
    <t>扶植地方特色產業創意加值計畫</t>
  </si>
  <si>
    <t>影視支援中心劇組拍攝補助金</t>
  </si>
  <si>
    <t>預計補助對臺南有正面城市行銷之影視作品，創造成功的影視城市行銷。</t>
  </si>
  <si>
    <t>蕭壠文化園區年度展演</t>
  </si>
  <si>
    <t>蕭壠文化園區辦理年度特展與各項活動團隊演出費</t>
  </si>
  <si>
    <t>蕭壠文化園區迎春過年</t>
  </si>
  <si>
    <t>蕭壠文化園區迎春過年等費用</t>
  </si>
  <si>
    <t>蕭壠文化園區藝術家進駐</t>
  </si>
  <si>
    <t>辦理國內外藝術家進駐所需等費用</t>
  </si>
  <si>
    <t>蕭壠文化園區藝術教育推廣</t>
  </si>
  <si>
    <t>辦理親子、家庭、音樂、戲劇、舞蹈等活動及推廣學校藝文活動</t>
  </si>
  <si>
    <t>藝術進區藝文推廣</t>
  </si>
  <si>
    <t>辦理藝術進區藝文推廣活動</t>
  </si>
  <si>
    <t>營造生活藝術藝術城</t>
  </si>
  <si>
    <t>新營藝術季、環境藝術創作展</t>
  </si>
  <si>
    <t> c002</t>
  </si>
  <si>
    <t> c002-1</t>
  </si>
  <si>
    <t> c002-1-1</t>
  </si>
  <si>
    <t>體育處</t>
  </si>
  <si>
    <t>補助辦理古都及曾文水庫馬拉松等路跑活動</t>
  </si>
  <si>
    <t> c002-1-2</t>
  </si>
  <si>
    <t> c002-1-3</t>
  </si>
  <si>
    <t> c002-1-4</t>
  </si>
  <si>
    <t>辦理市運(全運會)各項經費及獎勵金等、辦理龍舟及各項競賽活動經費及獎勵金等</t>
  </si>
  <si>
    <t> c002-1-5</t>
  </si>
  <si>
    <t> c002-1-6</t>
  </si>
  <si>
    <t> c002-1-7</t>
  </si>
  <si>
    <t> c004</t>
  </si>
  <si>
    <t> c004-3</t>
  </si>
  <si>
    <t>c004-3-1</t>
  </si>
  <si>
    <t>一般道路(含市區村里等)及附屬設施改善工程</t>
  </si>
  <si>
    <t>區道(含道路及附屬設施)改善工程</t>
  </si>
  <si>
    <t>路平專案計畫經費</t>
  </si>
  <si>
    <t>工務局</t>
  </si>
  <si>
    <t>c004-3-4</t>
  </si>
  <si>
    <t>c004-3-7</t>
  </si>
  <si>
    <t>辦理市道道路養護工程及附屬設施養護工程</t>
  </si>
  <si>
    <t>本市道路維護小型零星搶修工程</t>
  </si>
  <si>
    <t>c004-3-10</t>
  </si>
  <si>
    <t>辦理區道、一般道路及附屬設施路面刨除加封及養護工程</t>
  </si>
  <si>
    <t> c004-4</t>
  </si>
  <si>
    <t> c004-4-1</t>
  </si>
  <si>
    <t>辦理全市交通安全設施、標線漆繪等新設及改善維護</t>
  </si>
  <si>
    <t> c004-4-2</t>
  </si>
  <si>
    <t>交通號誌新設改善及維護、燈箱燈桿汰換、線路地下化改善、易肇事地點改善等</t>
  </si>
  <si>
    <t>辦理全市交通號誌新設改善維護、交通號誌燈箱燈桿汰換、交通號誌線路地下化改善、易肇事地點改善</t>
  </si>
  <si>
    <t> c004-4-3</t>
  </si>
  <si>
    <t>交通號誌控制器汰舊更新等</t>
  </si>
  <si>
    <t>辦理全市交通號誌控制器汰舊更新</t>
  </si>
  <si>
    <t> c004-4-4</t>
  </si>
  <si>
    <t>行人號誌倒數計時燈新設、改善及維護等</t>
  </si>
  <si>
    <t> c005</t>
  </si>
  <si>
    <t> c005-2</t>
  </si>
  <si>
    <t>c005-2-1</t>
  </si>
  <si>
    <t>東區EL-2-8m道路工程(前段)用地費</t>
  </si>
  <si>
    <t>辦理本市道路開闢土地徵收等費用</t>
  </si>
  <si>
    <t>臺南市東區</t>
  </si>
  <si>
    <t>承天橋改建工程</t>
  </si>
  <si>
    <t>辦理本市橋梁改建工程</t>
  </si>
  <si>
    <t>臺南市安平區</t>
  </si>
  <si>
    <t>辦理本市道路開闢工程</t>
  </si>
  <si>
    <t>臺南市南區</t>
  </si>
  <si>
    <t>臺南市安南區</t>
  </si>
  <si>
    <t>中西區CC-23-6m道路開闢工程</t>
  </si>
  <si>
    <t>南區A-13-8m道路工程(後段)(鹽埕路103巷58弄)</t>
  </si>
  <si>
    <t>東區EJ-19-8m道路工程(前段)(仁和路113巷,仁和路139巷51弄)</t>
  </si>
  <si>
    <t>臺南市北區</t>
  </si>
  <si>
    <t>安南區B-53-10m道路工程(安昌街174巷)</t>
  </si>
  <si>
    <t>南區SE-27-10m道路工程(前段)(金華路1段484巷183弄)</t>
  </si>
  <si>
    <t>南區4-69-15m道路工程(明興路619巷)</t>
  </si>
  <si>
    <t>103年度生活圈道路交通系統建設計畫</t>
  </si>
  <si>
    <t>台南市東區裕忠路至仁德區中山路870巷道路開闢工程</t>
  </si>
  <si>
    <t>永康區勝學路288號至中華二路道路開闢工程</t>
  </si>
  <si>
    <t>臺南市永康區</t>
  </si>
  <si>
    <t>下營區文明街計畫道路開闢工程</t>
  </si>
  <si>
    <t>臺南市下營區</t>
  </si>
  <si>
    <t>臺南市佳里區</t>
  </si>
  <si>
    <t>縣道176線3K+220~520(中寮橋)兩端引道改善工程</t>
  </si>
  <si>
    <t>臺南市七股區</t>
  </si>
  <si>
    <t>下營區文明街都市計畫道路第2期開闢工程</t>
  </si>
  <si>
    <t>後壁區南80區道竹圍後至南82前段闢建工程</t>
  </si>
  <si>
    <t>臺南市後壁區</t>
  </si>
  <si>
    <t>善化區信義路計畫道路開闢工程</t>
  </si>
  <si>
    <t>臺南市善化區</t>
  </si>
  <si>
    <t>市道(原縣道)173線16k+057~17k+151道路拓寬改善工程</t>
  </si>
  <si>
    <t>永康區南台街75巷12米計畫道路開闢工程</t>
  </si>
  <si>
    <t>關廟區明德街15巷開闢工程</t>
  </si>
  <si>
    <t>臺南市關廟區</t>
  </si>
  <si>
    <t>新市區永福街16巷至忠孝街218巷道路開闢工程</t>
  </si>
  <si>
    <t>臺南市新市區</t>
  </si>
  <si>
    <t>仁德區北保路神仙家族社區聯外道路開闢工程</t>
  </si>
  <si>
    <t>臺南市仁德區</t>
  </si>
  <si>
    <t>大內區石城里都市計劃區內計畫道路拓寬工程</t>
  </si>
  <si>
    <t>臺南市大內區</t>
  </si>
  <si>
    <t>佳里區公園大道道路截角開闢工程</t>
  </si>
  <si>
    <t> c006</t>
  </si>
  <si>
    <t> c006-1</t>
  </si>
  <si>
    <t> c006-1-1</t>
  </si>
  <si>
    <t>排水整治與環境營造改善工程、規劃及區域、中小排水等改善工程</t>
  </si>
  <si>
    <t> c006-1-2</t>
  </si>
  <si>
    <t>全市排水整治與環境營造規劃設計及改善工程</t>
  </si>
  <si>
    <t>全市河川、排水、下水道疏浚及改善等工程</t>
  </si>
  <si>
    <t> c006-1-4</t>
  </si>
  <si>
    <t>區域排水疏浚清淤及水利建造物維護改善工程</t>
  </si>
  <si>
    <t>水利局</t>
  </si>
  <si>
    <t> c006-1-5</t>
  </si>
  <si>
    <t>竹溪流域周邊護岸及水閘門新設工程</t>
  </si>
  <si>
    <t> c006-1-6</t>
  </si>
  <si>
    <t>易淹水地區市區排水急迫改善工程</t>
  </si>
  <si>
    <t> c006-1-7</t>
  </si>
  <si>
    <t>三爺溪及大灣堤後應急抽水站</t>
  </si>
  <si>
    <t> c006-1-8</t>
  </si>
  <si>
    <t>三爺溪支流整治及堤後排水抽水站等工程(如崑山科大、文賢排水正義等抽水站及其引水幹線)</t>
  </si>
  <si>
    <t> c006-1-9</t>
  </si>
  <si>
    <t>麻豆大排堤後應急抽水站</t>
  </si>
  <si>
    <t> c006-1-10</t>
  </si>
  <si>
    <t>後鎮、菁寮及永康應急抽水站等新建工程</t>
  </si>
  <si>
    <t> c006-1-11</t>
  </si>
  <si>
    <t>八掌溪與急水溪間市管區域排水等改善整治工程及用地等經費</t>
  </si>
  <si>
    <t> c006-1-12</t>
  </si>
  <si>
    <t>急水溪與曾文溪間市管區域排水等改善整治工程及用地等經費</t>
  </si>
  <si>
    <t> c006-1-13</t>
  </si>
  <si>
    <t>曾文溪與鹽水溪間市管區域排水等改善整治工程及用地等經費</t>
  </si>
  <si>
    <t> c006-1-14</t>
  </si>
  <si>
    <t>排水疏浚清淤維護工程</t>
  </si>
  <si>
    <t> c006-1-15</t>
  </si>
  <si>
    <t>鹽水溪與二仁溪間市管區域排水等改善整治工程及用地等經費</t>
  </si>
  <si>
    <t> c006-1-16</t>
  </si>
  <si>
    <t>易淹水地區應急抽水站及水閘門新建、整修及維護等工程</t>
  </si>
  <si>
    <t> c006-1-17</t>
  </si>
  <si>
    <t>曾文溪以北地區移動式抽水機委託操作維護管理等經費</t>
  </si>
  <si>
    <t> c006-1-18</t>
  </si>
  <si>
    <t>曾文溪以南地區移動式抽水機委託操作維護管理等經費</t>
  </si>
  <si>
    <t> c006-1-19</t>
  </si>
  <si>
    <t>曾文溪以北地區水閘門委託操作維護管理等經費</t>
  </si>
  <si>
    <t> c006-1-20</t>
  </si>
  <si>
    <t>曾文溪以南地區水閘門委託操作維護管理等經費</t>
  </si>
  <si>
    <t> c006-1-21</t>
  </si>
  <si>
    <t>永康、仁德及安定等區抽水站委託操作維護管理等經費</t>
  </si>
  <si>
    <t> c006-1-22</t>
  </si>
  <si>
    <t>北區、南區、安平區等區抽水站委託操作維護管理等經費</t>
  </si>
  <si>
    <t> c006-1-23</t>
  </si>
  <si>
    <t>安南區抽水站委託操作維護管理等經費</t>
  </si>
  <si>
    <t> c006-1-24</t>
  </si>
  <si>
    <t>新營區、學甲區、西港區、麻豆區等區抽水站委託操作維護管理等經費</t>
  </si>
  <si>
    <t> c007</t>
  </si>
  <si>
    <t> c007-1</t>
  </si>
  <si>
    <t> c007-1-1</t>
  </si>
  <si>
    <t> c008</t>
  </si>
  <si>
    <t> c008-1</t>
  </si>
  <si>
    <t> c008-1-1</t>
  </si>
  <si>
    <t> c008-1-1-1</t>
  </si>
  <si>
    <t> c008-1-1-2</t>
  </si>
  <si>
    <t>本局暨所屬單位廳舍防水及整修工程</t>
  </si>
  <si>
    <t> c008-2</t>
  </si>
  <si>
    <t> c008-2-1</t>
  </si>
  <si>
    <t> c008-2-1-1</t>
  </si>
  <si>
    <t>汰換本局所屬逾齡小型警備車2輛</t>
  </si>
  <si>
    <t> c008-2-1-2</t>
  </si>
  <si>
    <t>汰換本局所屬逾齡巡邏車72輛　</t>
  </si>
  <si>
    <t> c008-2-1-3</t>
  </si>
  <si>
    <t>汰換本局所屬逾齡巡邏車(四輪傳動)3輛　</t>
  </si>
  <si>
    <t> c008-2-2</t>
  </si>
  <si>
    <t> c008-2-2-1</t>
  </si>
  <si>
    <t>消防車輛汰換計畫－購置小型水箱消防車</t>
  </si>
  <si>
    <t>小型水箱消防車3輛(含配置化學泡沫滅火系統)</t>
  </si>
  <si>
    <t> c008-2-2-2</t>
  </si>
  <si>
    <t>小型水箱消防車5輛</t>
  </si>
  <si>
    <t> c008-2-2-3</t>
  </si>
  <si>
    <t>消防車輛汰換計畫－購置大型排煙消防車</t>
  </si>
  <si>
    <t>大型排煙消防車1輛</t>
  </si>
  <si>
    <t> c008-2-2-4</t>
  </si>
  <si>
    <t>消防車輛汰換計畫－購置小型細水霧消防車</t>
  </si>
  <si>
    <t>消防局</t>
  </si>
  <si>
    <t>小型細水霧消防車4輛</t>
  </si>
  <si>
    <t> c008-2-3</t>
  </si>
  <si>
    <t> c008-2-3-1</t>
  </si>
  <si>
    <t>沖吸兩用清溝車2輛</t>
  </si>
  <si>
    <t> c008-2-3-2</t>
  </si>
  <si>
    <t>溝泥車3輛</t>
  </si>
  <si>
    <t> c008-2-3-3</t>
  </si>
  <si>
    <t>洗街車1輛</t>
  </si>
  <si>
    <t> c008-2-3-4</t>
  </si>
  <si>
    <t> c008-2-3-5</t>
  </si>
  <si>
    <t>環境保護局</t>
  </si>
  <si>
    <t> c008-2-3-6</t>
  </si>
  <si>
    <t> c008-2-3-7</t>
  </si>
  <si>
    <t> c008-3</t>
  </si>
  <si>
    <t> c008-3-1</t>
  </si>
  <si>
    <t>路口監視錄影機組裝設經費</t>
  </si>
  <si>
    <t> c008-3-2</t>
  </si>
  <si>
    <t>路口監視錄影機組維修經費</t>
  </si>
  <si>
    <t>送風機汰換</t>
  </si>
  <si>
    <t>永華市政中心冷氣送風機等設備汰換新</t>
  </si>
  <si>
    <t> c009-1-2</t>
  </si>
  <si>
    <t>冰水管閥汰換</t>
  </si>
  <si>
    <t>民治世紀大樓空調冰水管閥汰換工程</t>
  </si>
  <si>
    <t> c009-1-3</t>
  </si>
  <si>
    <t>鋪設防水層</t>
  </si>
  <si>
    <t>永華辦公大樓頂樓露臺鋪設防水層工程</t>
  </si>
  <si>
    <t> c009-1-4</t>
  </si>
  <si>
    <t>小客車汰換</t>
  </si>
  <si>
    <t>小客車汰舊換新</t>
  </si>
  <si>
    <t> c009-1-5</t>
  </si>
  <si>
    <t>臺南市政府防毒軟體採購</t>
  </si>
  <si>
    <t>資訊中心</t>
  </si>
  <si>
    <t> c009-1-6</t>
  </si>
  <si>
    <t>臺南市政府PaloAlto IPS License</t>
  </si>
  <si>
    <t> c009-1-7</t>
  </si>
  <si>
    <t> c009-1-8</t>
  </si>
  <si>
    <t> c009-1-9</t>
  </si>
  <si>
    <t> c009-1-10</t>
  </si>
  <si>
    <t> c009-1-11</t>
  </si>
  <si>
    <t> c009-1-12</t>
  </si>
  <si>
    <t> c009-1-13</t>
  </si>
  <si>
    <t> c009-1-14</t>
  </si>
  <si>
    <t>臺南市政府Office軟體採購</t>
  </si>
  <si>
    <t> c009-1-15</t>
  </si>
  <si>
    <t> c009-1-16</t>
  </si>
  <si>
    <t> c009-1-17</t>
  </si>
  <si>
    <t> c009-1-18</t>
  </si>
  <si>
    <t> c009-1-19</t>
  </si>
  <si>
    <t> c009-1-20</t>
  </si>
  <si>
    <t> c009-1-21</t>
  </si>
  <si>
    <t> c009-1-22</t>
  </si>
  <si>
    <t> c009-1-23</t>
  </si>
  <si>
    <t>民政局</t>
  </si>
  <si>
    <t> c009-1-24</t>
  </si>
  <si>
    <t> c009-1-25</t>
  </si>
  <si>
    <t> c009-1-26</t>
  </si>
  <si>
    <t> c009-1-27</t>
  </si>
  <si>
    <t> c009-1-28</t>
  </si>
  <si>
    <t>購置民政局及各區戶政事務所行資訊類辦公設備</t>
  </si>
  <si>
    <t> c009-1-29</t>
  </si>
  <si>
    <t>購置各區戶政事務所庶務辦公設備</t>
  </si>
  <si>
    <t> c009-1-30</t>
  </si>
  <si>
    <t>購置民政局辦公廳舍內部設備及各區公所財產設備相關經費</t>
  </si>
  <si>
    <t>購置民政局辦公廳舍內部設備及各區公所財產設備</t>
  </si>
  <si>
    <t> c009-1-31</t>
  </si>
  <si>
    <t> c009-1-32</t>
  </si>
  <si>
    <t>購置里活動中心新建落成內部設備等經費</t>
  </si>
  <si>
    <t> c009-1-33</t>
  </si>
  <si>
    <t>辦理農地重劃區之農水路及各社區公共設施及綠美化活動中心設備等管理維護</t>
  </si>
  <si>
    <t>地政局</t>
  </si>
  <si>
    <t> c009-1-34</t>
  </si>
  <si>
    <t>永華本部空調系統更新整修工程</t>
  </si>
  <si>
    <t>地下室空調主機更新(含各樓層空調系統)</t>
  </si>
  <si>
    <t>到院前緊急救護設備</t>
  </si>
  <si>
    <t>購置自動心臟電擊去顫器</t>
  </si>
  <si>
    <t>救災裝備器材採購經費</t>
  </si>
  <si>
    <t>購置救災裝備各式器材等</t>
  </si>
  <si>
    <t> c009-1-40</t>
  </si>
  <si>
    <t> c009-1-42</t>
  </si>
  <si>
    <t> c009-1-43</t>
  </si>
  <si>
    <t>治山防洪暨水土崩塌處理工程</t>
  </si>
  <si>
    <t> c009-1-44</t>
  </si>
  <si>
    <t>東區竹篙厝段2091地號抵費地價購經費</t>
  </si>
  <si>
    <t>辦理繳納竹篙厝段2091地號抵費地價購經費</t>
  </si>
  <si>
    <t xml:space="preserve">臺南市東區  </t>
  </si>
  <si>
    <t> c009-1-45</t>
  </si>
  <si>
    <t>辦理本市公園、路燈及行道樹等公共設施新建、維護、綠美化及搶修工程等</t>
  </si>
  <si>
    <t> c009-1-46</t>
  </si>
  <si>
    <t>2014百花祭裝置工程經費</t>
  </si>
  <si>
    <t>辦理2014百花祭裝置工程</t>
  </si>
  <si>
    <t> c009-1-47</t>
  </si>
  <si>
    <t>擴大設置LED路燈專案計畫工程經費</t>
  </si>
  <si>
    <t>辦理擴大設置LED路燈專案計畫工程</t>
  </si>
  <si>
    <t> c009-1-48</t>
  </si>
  <si>
    <t> c009-1-49</t>
  </si>
  <si>
    <t>本市路燈維護、更換等相關業務工程經費</t>
  </si>
  <si>
    <t> c009-1-50</t>
  </si>
  <si>
    <t>本市路燈及行道樹維護及搶修工程</t>
  </si>
  <si>
    <t> c009-1-51</t>
  </si>
  <si>
    <t>一、社會救助業務</t>
  </si>
  <si>
    <t>三、婦女福利服務</t>
  </si>
  <si>
    <t>四、老人福利服務</t>
  </si>
  <si>
    <t>五、身心障礙福利服務</t>
  </si>
  <si>
    <t>九、家庭暴力及性侵害防治</t>
  </si>
  <si>
    <t>（一）18歲以下低收入戶暨弱勢兒童及少年醫療補助</t>
  </si>
  <si>
    <t xml:space="preserve"> 體育及衛生教育計畫-學生衛生保健-會費、捐助、補助、分攤、照護、救濟與交流活動 </t>
  </si>
  <si>
    <t>各級學校-各校經常門分支計畫-服務費用-水電費、
教育局-一般行政管理計畫-行政管理及推展計畫-會費、捐助、補助、分攤、照護、救濟與交流活動費</t>
  </si>
  <si>
    <t>辦理里活動中心新建落成內部設備等經費</t>
  </si>
  <si>
    <t>經費</t>
  </si>
  <si>
    <t>計畫編號</t>
  </si>
  <si>
    <t>計畫名稱</t>
  </si>
  <si>
    <t>合計</t>
  </si>
  <si>
    <t>辦理機關</t>
  </si>
  <si>
    <t>經費支用科目</t>
  </si>
  <si>
    <t>A002</t>
  </si>
  <si>
    <t>中央補助部分</t>
  </si>
  <si>
    <t>合計</t>
  </si>
  <si>
    <t>單位：千元</t>
  </si>
  <si>
    <t>計畫
編號</t>
  </si>
  <si>
    <t>公務預算部分</t>
  </si>
  <si>
    <t>政事別為社會福利支出</t>
  </si>
  <si>
    <t>政事別非為社會福利支出</t>
  </si>
  <si>
    <t>小計</t>
  </si>
  <si>
    <t>中央補助</t>
  </si>
  <si>
    <t>A001</t>
  </si>
  <si>
    <t>A001-1</t>
  </si>
  <si>
    <t>（一）低收入戶家庭及兒童生活扶助</t>
  </si>
  <si>
    <t>A001-2</t>
  </si>
  <si>
    <t>（二）低收入戶就學生活扶助</t>
  </si>
  <si>
    <t>A001-3</t>
  </si>
  <si>
    <t>（三）低收入戶以工代賑</t>
  </si>
  <si>
    <t>A001-5</t>
  </si>
  <si>
    <t>A001-6</t>
  </si>
  <si>
    <t>A002-1</t>
  </si>
  <si>
    <t>（一）中低收入老人生活津貼</t>
  </si>
  <si>
    <t>貳、非社會局主管</t>
  </si>
  <si>
    <t>社區發展支出</t>
  </si>
  <si>
    <t>單位：千元</t>
  </si>
  <si>
    <t>(本表為季報表)</t>
  </si>
  <si>
    <t>A005-2</t>
  </si>
  <si>
    <t>A005-3</t>
  </si>
  <si>
    <t>A005-4</t>
  </si>
  <si>
    <t>A005-5</t>
  </si>
  <si>
    <t>國中技藝教育</t>
  </si>
  <si>
    <t>A002-4</t>
  </si>
  <si>
    <t>累計實際
支用數(2)</t>
  </si>
  <si>
    <r>
      <t>累計實際
支用比率</t>
    </r>
    <r>
      <rPr>
        <sz val="12"/>
        <rFont val="標楷體"/>
        <family val="4"/>
      </rPr>
      <t>％</t>
    </r>
    <r>
      <rPr>
        <sz val="14"/>
        <rFont val="標楷體"/>
        <family val="4"/>
      </rPr>
      <t xml:space="preserve">
</t>
    </r>
    <r>
      <rPr>
        <sz val="12"/>
        <rFont val="標楷體"/>
        <family val="4"/>
      </rPr>
      <t>(3)=(2)/(1)</t>
    </r>
  </si>
  <si>
    <t>表1</t>
  </si>
  <si>
    <t>(本表為季報表)</t>
  </si>
  <si>
    <t>基金自籌部分</t>
  </si>
  <si>
    <r>
      <t>中央補助</t>
    </r>
  </si>
  <si>
    <t>直轄市及
縣市自籌等</t>
  </si>
  <si>
    <t>截至本季累計實際支用數</t>
  </si>
  <si>
    <t>全年度
編列數</t>
  </si>
  <si>
    <r>
      <t xml:space="preserve">政事別
</t>
    </r>
    <r>
      <rPr>
        <sz val="10"/>
        <rFont val="標楷體"/>
        <family val="4"/>
      </rPr>
      <t>（中分類）</t>
    </r>
  </si>
  <si>
    <t>二、兒童及少年福利服務</t>
  </si>
  <si>
    <t>A006</t>
  </si>
  <si>
    <t>六、社區發展</t>
  </si>
  <si>
    <t>A007</t>
  </si>
  <si>
    <t>七、志願服務</t>
  </si>
  <si>
    <t>A008</t>
  </si>
  <si>
    <t>八、社會工作</t>
  </si>
  <si>
    <t>A010</t>
  </si>
  <si>
    <t xml:space="preserve">    2.填表說明：</t>
  </si>
  <si>
    <t>(1)中央補助係指中央對各直轄市及縣市社會福利一般性補助款總數。</t>
  </si>
  <si>
    <t>(2)直轄市及縣市自籌等包括中央計畫型補助款、直轄市及縣市政府自有財源及公益彩券盈餘分配等。</t>
  </si>
  <si>
    <t>(3)本表公務預算合計數應配合追加減預算予以適時調整。</t>
  </si>
  <si>
    <t>(5)基金自籌部分係指由附屬單位預算基金自籌財源支應，不包括由公務預算撥補部分；直轄市或縣市公益彩券盈餘分配設有基金管理運用者，應將附屬單位預算支出面編列和執行數額填列於此，但應注意不得包含指定辦理</t>
  </si>
  <si>
    <t xml:space="preserve">   施政項目數額。</t>
  </si>
  <si>
    <t>(7)其他社會救助支出包括辦理低收入戶調查、遊民收容輔導、健保病患住院膳食費補助、災害救助、設立社會救助機構或委託收容安置及其他社會救助業務等。</t>
  </si>
  <si>
    <t>(8)其他兒童及少年福利服務支出包括兒童及少年福利促進委員會、兒童專業人員訓練、發展遲緩兒童早期療育、親職教育諮詢輔導及宣導活動、困苦失依兒童生活扶助、兒童安置服務、設立公私立托兒所與兒童</t>
  </si>
  <si>
    <t xml:space="preserve">   福利機構、困苦失依少年生活扶助與醫療扶助、設立少年福利機構、辦理少年轉向制度、成立兒童及少年性交易防治督導會報、辦理兒童及少年性交易防治教育宣導、陪同偵訊、辦理中輟學生調查、設立關懷</t>
  </si>
  <si>
    <t xml:space="preserve">   中心、辦理緊急收容及短期收容、辦理加害人輔導教育與其他兒童及少年福利業務等。</t>
  </si>
  <si>
    <t>(9)其他婦女福利服務支出包括辦理婦女福利服務活動、設立婦女福利服務中心與庇護中心、辦理單親及不幸婦女保護扶助、辦理婦女福利工作人員專業訓練及其他婦女福利業務等。</t>
  </si>
  <si>
    <t>(10)其他老人福利服務支出包括設立老人福利促進委員會(推動小組)、辦理老人福利專業人員訓練、設立老人福利機構、中低收入老人特別照顧津貼、老人居家服務、辦理老人福利服務活動、辦理老人保護、安置、辦理施</t>
  </si>
  <si>
    <t xml:space="preserve">    虐者家庭教育與輔導、辦理獨居老人緊急救援服務及其他老人福利業務等。</t>
  </si>
  <si>
    <t>(11)其他身心障礙福利服務支出包括身心障礙福利專業人員訓練、設立身心障礙者保護委員會、辦理個別化專業服務評估、補助福利團體充實設備辦理福利服務、辦理身心障礙者社區、居家服務、制定身心障礙者生涯轉銜</t>
  </si>
  <si>
    <t xml:space="preserve">    計畫、身心障礙者房屋租金及貸款利息補助、辦理身心障礙者福利服務活動、設立庇護工場、商店、身心障礙福利機構及其他身心障礙福利業務等。</t>
  </si>
  <si>
    <t>(12)其他家庭暴力及性侵害防治業務支出包括設置防治中心、辦理被害人保護業務、被害人各項補助、設置未成年子女會面交往與交付處所、建立資料庫、辦理防治教育與宣導活動及其他家暴及性侵害防治業務等。</t>
  </si>
  <si>
    <r>
      <t>基金自籌部分</t>
    </r>
  </si>
  <si>
    <t>直轄市及
縣市自籌等</t>
  </si>
  <si>
    <t>截至本季累計實際支用數</t>
  </si>
  <si>
    <t>全年度
編列數</t>
  </si>
  <si>
    <t>政事別
（中分類）</t>
  </si>
  <si>
    <t>1.性侵害防治業務（衛生局）</t>
  </si>
  <si>
    <t>2.社區發展（民政局）</t>
  </si>
  <si>
    <t>表2</t>
  </si>
  <si>
    <t>計畫名稱</t>
  </si>
  <si>
    <t>辦理項目及內容</t>
  </si>
  <si>
    <t>預算數(1)</t>
  </si>
  <si>
    <t>B009</t>
  </si>
  <si>
    <t>飲用水改善</t>
  </si>
  <si>
    <t>B010</t>
  </si>
  <si>
    <t>學校水電費補助</t>
  </si>
  <si>
    <t>國中雜費減免補助</t>
  </si>
  <si>
    <t>代用國中補助</t>
  </si>
  <si>
    <t>B014</t>
  </si>
  <si>
    <t>合      計</t>
  </si>
  <si>
    <t>計畫名稱</t>
  </si>
  <si>
    <t>直轄市及
縣市自籌等</t>
  </si>
  <si>
    <t>A001-7</t>
  </si>
  <si>
    <t>A012</t>
  </si>
  <si>
    <t>A013</t>
  </si>
  <si>
    <t>A014</t>
  </si>
  <si>
    <t>一、農民健康保險保費補助</t>
  </si>
  <si>
    <t>十、國民年金保費補助</t>
  </si>
  <si>
    <t>(6)E之中央補助社會救助業務編列數額，不得低於行政院主計總處設算匡列數。</t>
  </si>
  <si>
    <t>學生健康及水域安全基本需求</t>
  </si>
  <si>
    <t>註：1.本表主辦機關為行政院主計總處及教育部。</t>
  </si>
  <si>
    <t>(13)可歸類於個別項目者請儘量歸類，如無法明確歸類時再填至A011「其他列於社會局主管支出」項目。另辦理計畫項目之約聘僱人員人事費請歸至各該計畫項目內。</t>
  </si>
  <si>
    <t>二、老年農民福利津貼</t>
  </si>
  <si>
    <t>三、其他社會福利支出</t>
  </si>
  <si>
    <t>(4)D1＋D2之合計數應等於公務預算中社會福利支出（政事別大分類）總數。</t>
  </si>
  <si>
    <t>(14)上述歸類為社會局主管辦理之項目，如同時有由其他單位辦理時（如衛生局、民政局等），請依下列範例填寫方式填寫：</t>
  </si>
  <si>
    <r>
      <t>　　2.本表第一次查填及送達期限為</t>
    </r>
    <r>
      <rPr>
        <sz val="12"/>
        <color indexed="10"/>
        <rFont val="標楷體"/>
        <family val="4"/>
      </rPr>
      <t>3月3日前</t>
    </r>
    <r>
      <rPr>
        <sz val="12"/>
        <rFont val="標楷體"/>
        <family val="4"/>
      </rPr>
      <t>，請完成年度經費分配情形。</t>
    </r>
  </si>
  <si>
    <r>
      <t>註：1.本表主辦機關為行政院主計總處及</t>
    </r>
    <r>
      <rPr>
        <sz val="12"/>
        <color indexed="10"/>
        <rFont val="標楷體"/>
        <family val="4"/>
      </rPr>
      <t>衛生福利部</t>
    </r>
    <r>
      <rPr>
        <sz val="12"/>
        <rFont val="標楷體"/>
        <family val="4"/>
      </rPr>
      <t>；本表第一次查填及送達期限為3</t>
    </r>
    <r>
      <rPr>
        <sz val="12"/>
        <color indexed="10"/>
        <rFont val="標楷體"/>
        <family val="4"/>
      </rPr>
      <t>月3日前</t>
    </r>
    <r>
      <rPr>
        <sz val="12"/>
        <rFont val="標楷體"/>
        <family val="4"/>
      </rPr>
      <t>，請完成年度經費分配情形。</t>
    </r>
  </si>
  <si>
    <t>臺南新藝獎</t>
  </si>
  <si>
    <t>c001-1-2</t>
  </si>
  <si>
    <t>辦理臺南真有春系列-府前廣場演出活動</t>
  </si>
  <si>
    <t>c001-1-3</t>
  </si>
  <si>
    <t>陳澄波東亞巡迴展暨教育推廣活動</t>
  </si>
  <si>
    <t>c001-1-4</t>
  </si>
  <si>
    <t>c001-1-5</t>
  </si>
  <si>
    <t>c001-1-6</t>
  </si>
  <si>
    <t>c001-1-7</t>
  </si>
  <si>
    <t>c001-1-8</t>
  </si>
  <si>
    <t>c001-1-9</t>
  </si>
  <si>
    <t>c001-1-10</t>
  </si>
  <si>
    <t>c001-1-11</t>
  </si>
  <si>
    <t>c001-1-12</t>
  </si>
  <si>
    <t>c001-1-13</t>
  </si>
  <si>
    <t>c001-1-14</t>
  </si>
  <si>
    <t>c001-1-15</t>
  </si>
  <si>
    <t>c001-1-16</t>
  </si>
  <si>
    <t>c001-1-17</t>
  </si>
  <si>
    <t>c001-1-18</t>
  </si>
  <si>
    <t>c001-1-19</t>
  </si>
  <si>
    <t>c001-1-20</t>
  </si>
  <si>
    <t>c001-1-21</t>
  </si>
  <si>
    <t>c001-1-22</t>
  </si>
  <si>
    <t>辦理「大型蘭花藝術品創作」、「時尚蘭花服飾設計」、「蘭花宴」及「結金蘭」蘭花藝術展，結合蘭花之美，讓蘭展成為國際級的蘭花美學展演空間，為臺南蘭展立下全新的里程碑。</t>
  </si>
  <si>
    <t>c001-1-23</t>
  </si>
  <si>
    <t>c001-1-24</t>
  </si>
  <si>
    <t>c001-1-25</t>
  </si>
  <si>
    <t>c001-1-26</t>
  </si>
  <si>
    <t>c001-1-27</t>
  </si>
  <si>
    <t>c001-1-28</t>
  </si>
  <si>
    <t>c001-1-29</t>
  </si>
  <si>
    <t>c001-1-30</t>
  </si>
  <si>
    <t>c001-1-31</t>
  </si>
  <si>
    <t>c001-1-32</t>
  </si>
  <si>
    <t>補助辦理台南古都國際馬拉松等路跑活動</t>
  </si>
  <si>
    <t>臺南市各區</t>
  </si>
  <si>
    <t>補助辦理全國性國際性體育活動、各項體育活動</t>
  </si>
  <si>
    <t>補助辦理體育會、單項委員會及全國運培訓基層選手等經費</t>
  </si>
  <si>
    <t>辦理市(全國)運動會、龍舟及各項競賽活動經費、獎勵金等</t>
  </si>
  <si>
    <t>補助各區對本市各公立運動場館進行整修及設備更新</t>
  </si>
  <si>
    <t>補助本市各區公所所屬本市各公立運動場館進行整修及設備更新等經費</t>
  </si>
  <si>
    <t>辦理全國身障運動會各項經費</t>
  </si>
  <si>
    <t>教育局</t>
  </si>
  <si>
    <t>c004-3-2</t>
  </si>
  <si>
    <t>c004-3-3</t>
  </si>
  <si>
    <t>c004-3-5</t>
  </si>
  <si>
    <t>c004-3-6</t>
  </si>
  <si>
    <t>c004-3-8</t>
  </si>
  <si>
    <t>c004-3-9</t>
  </si>
  <si>
    <t>c004-3-11</t>
  </si>
  <si>
    <t>c004-3-12</t>
  </si>
  <si>
    <t>c005-2-2</t>
  </si>
  <si>
    <t>c005-2-3</t>
  </si>
  <si>
    <t>c005-2-4</t>
  </si>
  <si>
    <t>c005-2-5</t>
  </si>
  <si>
    <t>c005-2-6</t>
  </si>
  <si>
    <t>c005-2-7</t>
  </si>
  <si>
    <t>c005-2-8</t>
  </si>
  <si>
    <t>c005-2-9</t>
  </si>
  <si>
    <t>c005-2-10</t>
  </si>
  <si>
    <t>東區三-60-20m道路(前段)接公道13-20m道路(後段)工程(第一示範公墓旁)</t>
  </si>
  <si>
    <t>c005-2-11</t>
  </si>
  <si>
    <t>安南區C-15-10m道路工程(前段)</t>
  </si>
  <si>
    <t>c005-2-12</t>
  </si>
  <si>
    <t>c005-2-14</t>
  </si>
  <si>
    <t>c005-2-15</t>
  </si>
  <si>
    <t>c005-2-16</t>
  </si>
  <si>
    <t>c005-2-17</t>
  </si>
  <si>
    <t>c005-2-18</t>
  </si>
  <si>
    <t>c005-2-19</t>
  </si>
  <si>
    <t>c005-2-20</t>
  </si>
  <si>
    <t>c005-2-21</t>
  </si>
  <si>
    <t>c005-2-22</t>
  </si>
  <si>
    <t>c005-2-23</t>
  </si>
  <si>
    <t>c005-2-24</t>
  </si>
  <si>
    <t>c005-2-25</t>
  </si>
  <si>
    <t>c005-2-26</t>
  </si>
  <si>
    <t>c005-2-27</t>
  </si>
  <si>
    <t>c005-2-28</t>
  </si>
  <si>
    <t>c005-2-29</t>
  </si>
  <si>
    <t>c005-2-30</t>
  </si>
  <si>
    <t>c005-2-31</t>
  </si>
  <si>
    <t>c005-2-32</t>
  </si>
  <si>
    <t>c005-2-33</t>
  </si>
  <si>
    <t>c005-2-34</t>
  </si>
  <si>
    <t>c005-2-35</t>
  </si>
  <si>
    <t>秘書處</t>
  </si>
  <si>
    <t xml:space="preserve"> 教育局</t>
  </si>
  <si>
    <t xml:space="preserve"> 教育局、各級學校 </t>
  </si>
  <si>
    <t>B001</t>
  </si>
  <si>
    <t>營養午餐</t>
  </si>
  <si>
    <t>本計畫為全面照顧本市貧困學童〈低收入及清寒戶〉及家庭突遭變故致無力繳交午餐費之學童，以達全面照顧貧困弱勢學童，令其感受社會溫暖，而安心於課業上。進行老舊廚房工程修繕及設備汰舊換新，以改善午餐廚房衛生環境。</t>
  </si>
  <si>
    <t xml:space="preserve"> 教育局</t>
  </si>
  <si>
    <t xml:space="preserve"> 體育及衛生教育計畫-學生衛生保健-會費、捐助、補助、分攤、照護、救濟與交流活動 </t>
  </si>
  <si>
    <t>B002</t>
  </si>
  <si>
    <t>整建國中與國小教育設施計畫</t>
  </si>
  <si>
    <t>本計畫預計辦理國中小學校及幼稚園教室、廁所、無障礙設施、教學設備、校園監控、照明、安全設施、各項設備及器材、偏遠租車費等相關經費，藉以提高教學品質並提供舒適安全之教學環境。</t>
  </si>
  <si>
    <t>教育局、新南國小、大橋國中</t>
  </si>
  <si>
    <t>B003</t>
  </si>
  <si>
    <t>國民中小學老舊校舍整建</t>
  </si>
  <si>
    <t>本計畫依教育部核定之學校進行老舊危險校舍補強與拆除重建工程；使師生於安全無慮之校舍進行各項教學活動，藉以提高教學品質。</t>
  </si>
  <si>
    <t>教育局</t>
  </si>
  <si>
    <t>B004</t>
  </si>
  <si>
    <t>中途學校</t>
  </si>
  <si>
    <t>B005</t>
  </si>
  <si>
    <t>國民中小學充實健康中心設備</t>
  </si>
  <si>
    <t>學童視力保健、健康中心設備及辦理各項防疫計畫</t>
  </si>
  <si>
    <t>B006</t>
  </si>
  <si>
    <t>國民中小學中輟生追蹤輔導及支援中途學校執行慈暉專案</t>
  </si>
  <si>
    <t xml:space="preserve"> 中輟生輔導、學生輔導、學生諮商及個案管理中心運作訪視及評鑑等友善校園相關工作</t>
  </si>
  <si>
    <t>B007</t>
  </si>
  <si>
    <t>解決各國民中小學租占學校用地(含土地購置及教學設施)等</t>
  </si>
  <si>
    <t>本計畫依規定程序辦理，如期完成校園用地完整性</t>
  </si>
  <si>
    <t>新興國中、永華國小、青草國小、土城國小</t>
  </si>
  <si>
    <t>B008</t>
  </si>
  <si>
    <r>
      <t>資訊設備</t>
    </r>
    <r>
      <rPr>
        <sz val="12"/>
        <color indexed="10"/>
        <rFont val="標楷體"/>
        <family val="4"/>
      </rPr>
      <t>與網路維運</t>
    </r>
  </si>
  <si>
    <t>本計畫係汰換全市國中小電腦教室資訊設備計畫。</t>
  </si>
  <si>
    <t xml:space="preserve"> 本計畫補助國民中小學，改善校園內老舊飲用水設施，以維護師生飲用水衛生安全。 </t>
  </si>
  <si>
    <t xml:space="preserve"> 本計畫開設國中技藝教育班，辦理國一、國二生涯發展教育暨國三技藝教育學程，期許國中生進行多元化職業試探之彈性課程，以達適性教育目標。 </t>
  </si>
  <si>
    <t>B011</t>
  </si>
  <si>
    <t>本計畫係國中小學校、幼兒園辦理國民教育業務所需之水電費，藉以提昇校園環境品質。</t>
  </si>
  <si>
    <t>教育局、各國中小</t>
  </si>
  <si>
    <t>B012</t>
  </si>
  <si>
    <t>本計畫係辦理國中，市立高中（完全中學）4所，用以因應各科教學、充實及維修各項教學設備，藉以促進教學效果，提高行政效能，完成國民教育使命。</t>
  </si>
  <si>
    <t>各國、高中</t>
  </si>
  <si>
    <t>各國、高中經常門分支計畫</t>
  </si>
  <si>
    <t>B013</t>
  </si>
  <si>
    <t>補助昭明中學經費</t>
  </si>
  <si>
    <t xml:space="preserve"> 本計畫計補助學生，進行健康檢查，改善學童健康及體能及維持水域安全基本需求 </t>
  </si>
  <si>
    <t>A014-2</t>
  </si>
  <si>
    <t>A014-3</t>
  </si>
  <si>
    <t>A014-4</t>
  </si>
  <si>
    <t>總                   計</t>
  </si>
  <si>
    <t>壹、社會局主管(包括社會局及所屬)</t>
  </si>
  <si>
    <t>A001-4</t>
  </si>
  <si>
    <t>（四）中低收入戶醫療費用補助</t>
  </si>
  <si>
    <t>（五）充實社會救助金專戶</t>
  </si>
  <si>
    <t>（六）急難救助</t>
  </si>
  <si>
    <t>（七）其他社會救助支出</t>
  </si>
  <si>
    <t>A002-2</t>
  </si>
  <si>
    <t xml:space="preserve"> (二)兒童及少年保護三級預防服務措施</t>
  </si>
  <si>
    <t>A002-3</t>
  </si>
  <si>
    <t xml:space="preserve"> (三)弱勢家庭兒童及少年緊急生活扶助</t>
  </si>
  <si>
    <t xml:space="preserve"> (四)增聘兒童及少年保護專責社工人力</t>
  </si>
  <si>
    <t>A002-5</t>
  </si>
  <si>
    <t xml:space="preserve"> (五)其他兒童及少年福利服務支出</t>
  </si>
  <si>
    <t>A003</t>
  </si>
  <si>
    <t>A003-1</t>
  </si>
  <si>
    <t>（一）依特殊境遇家庭扶助條例所定各項補助</t>
  </si>
  <si>
    <t>A003-2</t>
  </si>
  <si>
    <t>臺南市政府103年度教育設施補助經費計畫分配及執行明細表</t>
  </si>
  <si>
    <t xml:space="preserve"> 教育局-體育及衛生教育計畫-體育及衛生教育計畫-服務費用
各級學校-國民教育計畫-用人費用、服務費用 </t>
  </si>
  <si>
    <t xml:space="preserve">國民教育計畫-國民小學教育-會費、捐助、補助、分攤、照護、救濟與交流活動 
建築及設備計畫-其他設備-會費、捐助、補助、分攤、照護、救濟與交流活動 </t>
  </si>
  <si>
    <t>教育局-一般行政管理計畫-永續校園行政及督導-會費、捐助、補助、分攤、照護、救濟與交流活動費
教育局、新南國小、大橋國中-建築及設備計畫-營建及修建工程-構建固定資產、無形資產及非理財目的之長期投資</t>
  </si>
  <si>
    <t>建築及設備計畫-營建及修建工程-購置固定資產、無形資產及非理財目的之長期投資</t>
  </si>
  <si>
    <t xml:space="preserve"> 國民教育計畫-國民中學教育-會費、捐助、補助、分攤、照護、救濟與交流活動 </t>
  </si>
  <si>
    <t>新興國中、永華國小、青草國小、土城國小-建築及設備計畫-土地購置計畫-購置固定資產、無形資產及非理財目的之長期投資</t>
  </si>
  <si>
    <t>建築及設備計畫-其他設備-購建固定資產、無形資產及非理財目的之長期投資</t>
  </si>
  <si>
    <t xml:space="preserve"> 體育及衛生教育計畫-體育及衛生教育-會費、捐助、補助、分攤、照護、救濟與交流活動 </t>
  </si>
  <si>
    <t>臺南市政府103年度社會福利補助經費計畫分配及執行明細表</t>
  </si>
  <si>
    <t> c006-3-2</t>
  </si>
  <si>
    <t> c008-2-2-5</t>
  </si>
  <si>
    <t> c008-2-3-8</t>
  </si>
  <si>
    <t>財源有中央一般性補助款</t>
  </si>
  <si>
    <t>經費編列數</t>
  </si>
  <si>
    <t>臺南市政府103年度水利經費辦理情形表</t>
  </si>
  <si>
    <t>表8</t>
  </si>
  <si>
    <t>類別</t>
  </si>
  <si>
    <t>工程項目及內容名稱</t>
  </si>
  <si>
    <t>財源全數自籌</t>
  </si>
  <si>
    <t>備註</t>
  </si>
  <si>
    <t>經費編列數</t>
  </si>
  <si>
    <t>發包或
採購金額</t>
  </si>
  <si>
    <t>發包或採
購結餘數</t>
  </si>
  <si>
    <t>小計</t>
  </si>
  <si>
    <t>中央補
助部分</t>
  </si>
  <si>
    <t>直轄市及縣
市自籌部分</t>
  </si>
  <si>
    <t>總           計</t>
  </si>
  <si>
    <t>一、區域排水小計</t>
  </si>
  <si>
    <t>(一)</t>
  </si>
  <si>
    <t>二、縣市管河川小計</t>
  </si>
  <si>
    <t>三、雨水下水道小計</t>
  </si>
  <si>
    <t>註：1.本表主辦機關為行政院主計總處。</t>
  </si>
  <si>
    <r>
      <t xml:space="preserve">    2.本表第一次查填及送達期限為</t>
    </r>
    <r>
      <rPr>
        <sz val="14"/>
        <color indexed="10"/>
        <rFont val="標楷體"/>
        <family val="4"/>
      </rPr>
      <t>4月21日前</t>
    </r>
    <r>
      <rPr>
        <sz val="14"/>
        <rFont val="標楷體"/>
        <family val="4"/>
      </rPr>
      <t>，另請於</t>
    </r>
    <r>
      <rPr>
        <sz val="14"/>
        <color indexed="10"/>
        <rFont val="標楷體"/>
        <family val="4"/>
      </rPr>
      <t>11月20日前</t>
    </r>
    <r>
      <rPr>
        <sz val="14"/>
        <rFont val="標楷體"/>
        <family val="4"/>
      </rPr>
      <t>，將截至10月底之執行報表函報行政院主計總處。</t>
    </r>
  </si>
  <si>
    <t>臺南市政府103年度基本設施補助經費計畫分配及執行明細表</t>
  </si>
  <si>
    <t>表3</t>
  </si>
  <si>
    <t>(本表為季報表)</t>
  </si>
  <si>
    <t>單位：千元</t>
  </si>
  <si>
    <t>辦理機關</t>
  </si>
  <si>
    <t>辦理內容</t>
  </si>
  <si>
    <t>實施地點
(註明區或
鄉鎮市別)</t>
  </si>
  <si>
    <t>核定經費數(1)</t>
  </si>
  <si>
    <r>
      <t>進度</t>
    </r>
  </si>
  <si>
    <t>合計</t>
  </si>
  <si>
    <t>中央補助
部分</t>
  </si>
  <si>
    <t>直轄市及縣
市自籌部分</t>
  </si>
  <si>
    <t>預定進度％</t>
  </si>
  <si>
    <t>實際進度％</t>
  </si>
  <si>
    <t>進度比較％</t>
  </si>
  <si>
    <t>累計實際支用數(2)</t>
  </si>
  <si>
    <t>累計實際支
用比率％
(3)=(2)/(1)</t>
  </si>
  <si>
    <t>文化經費部分</t>
  </si>
  <si>
    <t xml:space="preserve"> 文化經費</t>
  </si>
  <si>
    <t>文化局</t>
  </si>
  <si>
    <t>臺南市各區</t>
  </si>
  <si>
    <t>臺南市新營區</t>
  </si>
  <si>
    <t>臺南市新化區</t>
  </si>
  <si>
    <t>臺南市鹽水區</t>
  </si>
  <si>
    <t>臺南市中西區</t>
  </si>
  <si>
    <t>臺南市安南區</t>
  </si>
  <si>
    <t>臺南市南化、左鎮區</t>
  </si>
  <si>
    <t>臺南市佳里區</t>
  </si>
  <si>
    <t>購置圖書資料供眾閱覽</t>
  </si>
  <si>
    <t>購置圖書資料供眾閱覽(總館及各區圖)</t>
  </si>
  <si>
    <t>體育經費部分</t>
  </si>
  <si>
    <t xml:space="preserve"> 體育經費</t>
  </si>
  <si>
    <t>辦理少棒錦標賽場地、永華體育場及各場館整修及設備更新等經費</t>
  </si>
  <si>
    <t>道路養護及道安計畫部分</t>
  </si>
  <si>
    <t xml:space="preserve"> 市區道路養護經費</t>
  </si>
  <si>
    <t>工務局</t>
  </si>
  <si>
    <t>購買砂石(含碎石級配料、粗砂料、二、三、分石碎石料)柏油、燃料油經費(分批辦理）</t>
  </si>
  <si>
    <t>本市道路修復、養護及改善工程經費</t>
  </si>
  <si>
    <t>本市道路維護小型零星搶修工程經費-第一工務大隊</t>
  </si>
  <si>
    <t>本市道路維護小型零星搶修工程經費</t>
  </si>
  <si>
    <t>辦理市道道路養護工程及附屬設施養護工程經費-第二工務大隊</t>
  </si>
  <si>
    <t>辦理區道、一般道路及附屬設施路面刨除加封及養護工程經費-第二工務大隊</t>
  </si>
  <si>
    <t>本市道路維護小型零星搶修工程經費-第二工務大隊</t>
  </si>
  <si>
    <t>辦理市道道路養護工程及附屬設施養護工程經費-第三工務大隊</t>
  </si>
  <si>
    <t>辦理區道、一般道路及附屬設施路面刨除加封及養護工程經費-第三工務大隊</t>
  </si>
  <si>
    <t>本市道路維護小型零星搶修工程經費-第三工務大隊</t>
  </si>
  <si>
    <t xml:space="preserve"> 道安計畫經費</t>
  </si>
  <si>
    <t>標線漆繪磨除塗銷、交通安全設施(標誌、導標、反射鏡、分隔島改善、軟質彈性桿等)新設改善及維護等</t>
  </si>
  <si>
    <t>交通局</t>
  </si>
  <si>
    <t>辦理全市行人專用號誌新設改善及維護</t>
  </si>
  <si>
    <t>交通建設經費(不含道路養護及道安計畫)</t>
  </si>
  <si>
    <t xml:space="preserve"> 市區及村里道路經費</t>
  </si>
  <si>
    <t>東區EM-17-10m道路(前段)開闢工程</t>
  </si>
  <si>
    <t>南區3-57-20M道路(前段)(明興路1181巷)(3-57-20M道路銜接2-12-30M道路處)開闢工程</t>
  </si>
  <si>
    <t>安南區3-33-20M道路(後段)開闢工程(城北路)</t>
  </si>
  <si>
    <t>安南區4-57-15M道路(中段)(公學路4段122巷)</t>
  </si>
  <si>
    <t>中西區CC-9-15m道路開闢工程(永福路1段)</t>
  </si>
  <si>
    <t>臺南市安南、北區</t>
  </si>
  <si>
    <t>臺南市東、仁德區</t>
  </si>
  <si>
    <t>佳里區林園街接佳東路都市計畫道路開闢工程</t>
  </si>
  <si>
    <t>103年度生活圈道路交通系統建設計畫(公路系統)6年(98-103)計畫</t>
  </si>
  <si>
    <t>生活圈道路交通系統建設計畫(市區系統)6年(98-103)計畫-永康區主18及次18-1號道路工程</t>
  </si>
  <si>
    <t>103年度生活圈道路交通系統建設計畫(公路系統)6年(98-103)計畫-國道8號南科聯絡道延伸省道臺1線道路工程</t>
  </si>
  <si>
    <t>水利建設經費</t>
  </si>
  <si>
    <t xml:space="preserve"> 區域排水</t>
  </si>
  <si>
    <t>水利局</t>
  </si>
  <si>
    <t> c006-1-3</t>
  </si>
  <si>
    <t> c006-3</t>
  </si>
  <si>
    <t xml:space="preserve"> 雨水下水道</t>
  </si>
  <si>
    <t> c006-3-1</t>
  </si>
  <si>
    <t>雨水下水道建設維護工程、規劃設計費及緊急搶修等經費</t>
  </si>
  <si>
    <t>臺南市九份子抽水站新建工程等經費</t>
  </si>
  <si>
    <t>農業建設經費</t>
  </si>
  <si>
    <t xml:space="preserve"> 農路經費</t>
  </si>
  <si>
    <t>辦理本市各區公所農路拓修整建改善工程</t>
  </si>
  <si>
    <t>農業局</t>
  </si>
  <si>
    <t>公有建物及設施經費</t>
  </si>
  <si>
    <t xml:space="preserve"> 辦公廳舍整建經費</t>
  </si>
  <si>
    <t xml:space="preserve">  警察廳舍</t>
  </si>
  <si>
    <t>所屬分駐(派出)所建築耐震補強改修工程</t>
  </si>
  <si>
    <t>警察局</t>
  </si>
  <si>
    <t>臺南市麻豆、歸仁區</t>
  </si>
  <si>
    <t>本局暨所屬單位廳舍防水及整修工程</t>
  </si>
  <si>
    <t>臺南市新營、麻豆區</t>
  </si>
  <si>
    <t xml:space="preserve"> 特種車輛汰換</t>
  </si>
  <si>
    <t xml:space="preserve">  警車</t>
  </si>
  <si>
    <t>汰換本局所屬逾齡小型警備車</t>
  </si>
  <si>
    <t>汰換本局所屬逾齡勤務車</t>
  </si>
  <si>
    <t>汰換本局所屬逾齡巡邏車</t>
  </si>
  <si>
    <t xml:space="preserve">  消防車</t>
  </si>
  <si>
    <t>消防局</t>
  </si>
  <si>
    <t>消防車輛汰換計畫－購置水箱消防車</t>
  </si>
  <si>
    <t>水箱消防車2輛</t>
  </si>
  <si>
    <t> c008-2-2-6</t>
  </si>
  <si>
    <t>消防車輛汰換計畫－購置高效能化學消防車</t>
  </si>
  <si>
    <t>高效能化學消防車1輛</t>
  </si>
  <si>
    <t xml:space="preserve">  垃圾車</t>
  </si>
  <si>
    <t>環境保護局</t>
  </si>
  <si>
    <t>購置沖吸兩用清溝車2輛</t>
  </si>
  <si>
    <t>購置溝泥車3輛</t>
  </si>
  <si>
    <t>購置洗街車1輛</t>
  </si>
  <si>
    <t>購置12立方米壓縮式垃圾車1輛</t>
  </si>
  <si>
    <t>購置垃圾車5輛</t>
  </si>
  <si>
    <t>購置沙灘清潔車1輛</t>
  </si>
  <si>
    <t xml:space="preserve"> 重要路口監視系統</t>
  </si>
  <si>
    <t>路口監視錄影機組裝設經費</t>
  </si>
  <si>
    <t>路口監視錄影機組維修經費</t>
  </si>
  <si>
    <t> c009</t>
  </si>
  <si>
    <t>其他建設經費</t>
  </si>
  <si>
    <t> c009-1</t>
  </si>
  <si>
    <t xml:space="preserve"> 其他建設經費</t>
  </si>
  <si>
    <t> c009-1-1</t>
  </si>
  <si>
    <t>臺南市安平區</t>
  </si>
  <si>
    <t>採購現有防毒軟體病毒碼更新與相關防毒服務以為防範</t>
  </si>
  <si>
    <t>臺南市安平、新營區</t>
  </si>
  <si>
    <t>為提高網路安全，避免使用者被駭客透過漏洞入侵，針對入侵偵測系統購置新授權，使特徵碼可以隨時更新</t>
  </si>
  <si>
    <t>臺南市政府公務預算會計系統設備擴充</t>
  </si>
  <si>
    <t>購置公務預算會計系統備援主機</t>
  </si>
  <si>
    <t>臺南市政府線上即時服務系統功能增修</t>
  </si>
  <si>
    <t>臺南市政府重要系統異地備份備援機制採購</t>
  </si>
  <si>
    <t>臺南市政府公務入口網擴充</t>
  </si>
  <si>
    <t>臺南市政府公務入口網擴充功能</t>
  </si>
  <si>
    <t>臺南市政府數位綠能共享平台擴充</t>
  </si>
  <si>
    <t>臺南市政府全球資訊網功能擴充採購</t>
  </si>
  <si>
    <t>臺南市政府公文整合管理系統相關硬體設備擴充採購</t>
  </si>
  <si>
    <t>統一採購103年各機關(單位)新增120臺電腦所需使用之Office標準版軟體</t>
  </si>
  <si>
    <t>臺南市政府永華與民治市政中心網路交換器汰舊換新</t>
  </si>
  <si>
    <t>臺南市政府檔案伺服器加密</t>
  </si>
  <si>
    <t>檔案伺服器加密</t>
  </si>
  <si>
    <t>臺南市政府個人電腦檔案加密</t>
  </si>
  <si>
    <t>臺南市政府網路日誌分析系統採購</t>
  </si>
  <si>
    <t>臺南市政府資料庫稽核與監控採購</t>
  </si>
  <si>
    <t>臺南市政府資安監控中心(SOC)服務採購</t>
  </si>
  <si>
    <t>臺南市政府APT攻擊防護採購</t>
  </si>
  <si>
    <t>臺南市政府集中式差勤資訊收集平台</t>
  </si>
  <si>
    <t>善化區公所多功能活動中心土地協議價購</t>
  </si>
  <si>
    <t>辦理善化區公所多功能活動中心土地協議價購</t>
  </si>
  <si>
    <t>臺南市善化區</t>
  </si>
  <si>
    <t>下營公所停車場土地協議價購</t>
  </si>
  <si>
    <t>辦理下營公所停車場土地協議價購</t>
  </si>
  <si>
    <t>臺南市下營區</t>
  </si>
  <si>
    <t>各區公所辦公廳舍、里集會所、活動中心興(修)建及內部設備改善及購置等經費</t>
  </si>
  <si>
    <t>辦理各區公所辦公廳舍、里集會所、活動中心興(修)建及內部設備改善及購置</t>
  </si>
  <si>
    <t>忠烈祠建築物結構整修及維護費用</t>
  </si>
  <si>
    <t>辦理忠烈祠建築物結構整修及維護</t>
  </si>
  <si>
    <t>臺南市南區</t>
  </si>
  <si>
    <t>各區基層建設工程及相關設施改善計畫等經費</t>
  </si>
  <si>
    <t>辦理各區基層建設工程及相關設施改善計畫等經費</t>
  </si>
  <si>
    <t>購置民政局及各區戶政事務所行政電腦、螢幕、作業軟體、數位相機、掃瞄器、印表機設備等經費</t>
  </si>
  <si>
    <t>購置各區戶政事務所多功能事務機、監視防盜系統、電話系統、複膜機、碎紙機等各項設備等經費</t>
  </si>
  <si>
    <t>各區里辦理基層建設業務等相關經費</t>
  </si>
  <si>
    <t>辦理各區里基層建設業務等</t>
  </si>
  <si>
    <t> c009-1-36</t>
  </si>
  <si>
    <t> c009-1-39</t>
  </si>
  <si>
    <t>各區隊回收場及掩埋場等相關工程施作修繕</t>
  </si>
  <si>
    <t> c009-1-41</t>
  </si>
  <si>
    <t>永康分局暨大橋派出所辦公廳舍土地撥用</t>
  </si>
  <si>
    <t>臺南市永康區</t>
  </si>
  <si>
    <t>新增及汰換本局暨各分局電腦設備及加強網路暨資安設備</t>
  </si>
  <si>
    <t>本市公園、路燈及行道樹等公共設施新建、維護、綠美化及搶修工程等費用(含規劃設計費)</t>
  </si>
  <si>
    <t>本市公園綠地設施修護、環境清潔及植栽撫育工程經費</t>
  </si>
  <si>
    <t>本市路燈維護、更換等相關業務工程經費</t>
  </si>
  <si>
    <t>本市路燈及行道樹維護及搶修工程經費-第二工務大隊</t>
  </si>
  <si>
    <t>本市路燈及行道樹維護及搶修工程經費-第三工務大隊</t>
  </si>
  <si>
    <t>註：1.本表主辦機關為行政院主計總處及國家發展委員會。</t>
  </si>
  <si>
    <t>　　2.本表第一次查填及送達期限為3月3日前，請完成年度經費分配情形。</t>
  </si>
  <si>
    <t>與在地產業工作者協力推廣特色商品，促進產業與設計的媒合案；參加國內外各項文創展售活動或邀展，打造文創商品通路，讓優質的臺南文創商品走向國際。</t>
  </si>
  <si>
    <t>辦理臺南市九份子抽水站新建工程等經費</t>
  </si>
  <si>
    <t>《臺江臺語文學》季刊編印推廣發行</t>
  </si>
  <si>
    <t>鄭成功祭典暨開臺353週年紀念活動，包含：大湖文化特展、大湖文化專題講座、尋跡之旅及中樞祭典等</t>
  </si>
  <si>
    <t>臺南市南區</t>
  </si>
  <si>
    <t>臺南市北門區</t>
  </si>
  <si>
    <t>臺南市北區</t>
  </si>
  <si>
    <t>(本表為季報表）</t>
  </si>
  <si>
    <t>(一) 工程款</t>
  </si>
  <si>
    <t>1.排水整治與環境營造改善工程、規劃及區域、中小排水等改善工程</t>
  </si>
  <si>
    <t>2.全市排水整治與環境營造規劃設計及改善工程</t>
  </si>
  <si>
    <t>3.全市河川、排水、下水道疏浚及改善等工程</t>
  </si>
  <si>
    <t>4.區域排水疏浚清淤及水利建造物維護改善工程</t>
  </si>
  <si>
    <t>5.竹溪流域周邊護岸及水閘門新設工程</t>
  </si>
  <si>
    <t>6.易淹水地區市區排水急迫改善工程</t>
  </si>
  <si>
    <t>7.三爺溪及大灣堤後應急抽水站</t>
  </si>
  <si>
    <t>8.三爺溪支流整治及堤後排水抽水站等工程(如崑山科大、文賢排水正義等抽水站及其引水幹線)</t>
  </si>
  <si>
    <t>9.麻豆大排堤後應急抽水站</t>
  </si>
  <si>
    <t>10.後鎮、菁寮及永康應急抽水站等新建工程</t>
  </si>
  <si>
    <t>11.八掌溪與急水溪間市管區域排水等改善整治工程及用地等經費</t>
  </si>
  <si>
    <t>12.急水溪與曾文溪間市管區域排水等改善整治工程及用地等經費</t>
  </si>
  <si>
    <t>13.曾文溪與鹽水溪間市管區域排水等改善整治工程及用地等經費</t>
  </si>
  <si>
    <t>14.排水疏浚清淤維護工程</t>
  </si>
  <si>
    <t>15.鹽水溪與二仁溪間市管區域排水等改善整治工程及用地等經費</t>
  </si>
  <si>
    <t>16.易淹水地區應急抽水站及水閘門新建、整修及維護等工程</t>
  </si>
  <si>
    <t>17.曾文溪以北地區移動式抽水機委託操作維護管理等經費</t>
  </si>
  <si>
    <t>18.曾文溪以南地區移動式抽水機委託操作維護管理等經費</t>
  </si>
  <si>
    <t>19.曾文溪以北地區水閘門委託操作維護管理等經費</t>
  </si>
  <si>
    <t>20.曾文溪以南地區水閘門委託操作維護管理等經費</t>
  </si>
  <si>
    <t>21.永康、仁德及安定等區抽水站委託操作維護管理等經費</t>
  </si>
  <si>
    <t>22.北區、南區、安平區等區抽水站委託操作維護管理等經費</t>
  </si>
  <si>
    <t>23.安南區抽水站委託操作維護管理等經費</t>
  </si>
  <si>
    <t>24.新營區、學甲區、西港區、麻豆區等區抽水站委託操作維護管理等經費</t>
  </si>
  <si>
    <t>1.雨水下水道建設維護工程、規劃設計費及緊急搶修等經費</t>
  </si>
  <si>
    <t>2.臺南市九份子抽水站新建工程等經費</t>
  </si>
  <si>
    <t>直轄市及縣市
自籌部分</t>
  </si>
  <si>
    <t>市立圖書館</t>
  </si>
  <si>
    <t>辦理各區隊回收場及掩埋場等相關工程施作修繕</t>
  </si>
  <si>
    <t>辦理2014台江文化季，包含：台江文化季活動協調會﹑宣傳記者會﹑兒童戲劇示範演出﹑台江有夢音樂會﹑社區音樂會﹑台江童樂會﹑社區博物館日﹑戲說海尾宋江陣布袋戲演出及廣宣等</t>
  </si>
  <si>
    <t>路面刨除加封及養護工程</t>
  </si>
  <si>
    <t>辦理麻豆大排堤後應急抽水站相關工程</t>
  </si>
  <si>
    <t>所屬分局、派出所建築耐震補強改修工程</t>
  </si>
  <si>
    <t>購置3.5立方米壓縮式垃圾車1輛</t>
  </si>
  <si>
    <t>購置23立方米壓縮式垃圾車1輛</t>
  </si>
  <si>
    <t>3.5立方米壓縮式垃圾車1輛</t>
  </si>
  <si>
    <t>12立方米壓縮式垃圾車1輛</t>
  </si>
  <si>
    <t>23立方米壓縮式垃圾車1輛</t>
  </si>
  <si>
    <t>c004-3-13</t>
  </si>
  <si>
    <t>c004-3-14</t>
  </si>
  <si>
    <t>本市道路修復、養護及改善工程經費(二)</t>
  </si>
  <si>
    <t>本市道路維護小型零星搶修工程經費(二)</t>
  </si>
  <si>
    <t> 本市道路修復、養護及改善工程經費</t>
  </si>
  <si>
    <t> 辦理本市道路維護小型零星搶修工程經費</t>
  </si>
  <si>
    <t> c009-1-52</t>
  </si>
  <si>
    <t> 消防局</t>
  </si>
  <si>
    <t> 台南市</t>
  </si>
  <si>
    <t> c009-1-53</t>
  </si>
  <si>
    <t> 臺南市</t>
  </si>
  <si>
    <t> c009-1-54</t>
  </si>
  <si>
    <t> 工務局</t>
  </si>
  <si>
    <t> 台南市各區</t>
  </si>
  <si>
    <t>增設無線電轉播站及購置車裝臺無線電設備案</t>
  </si>
  <si>
    <t>資訊軟硬體設備案</t>
  </si>
  <si>
    <t>本市公園綠地設施修護、環境清潔及植栽撫育工程經費(二)</t>
  </si>
  <si>
    <t>增設無線電轉播站及購置車裝臺無線電設備</t>
  </si>
  <si>
    <t>辦裡資訊軟硬體設備採購案</t>
  </si>
  <si>
    <t>辦理本市公園綠地設施修護、環境清潔及植栽撫育工程經費</t>
  </si>
  <si>
    <t>c005-2-36</t>
  </si>
  <si>
    <t>安南區AN09-424-8M(原E-66-8M)計畫道路</t>
  </si>
  <si>
    <t>辦理安南區AN09-424-8M(原E-66-8M)計畫道路開闢土地徵收等費用</t>
  </si>
  <si>
    <t>安南區</t>
  </si>
  <si>
    <t>至103年12月止</t>
  </si>
  <si>
    <r>
      <t>至103年12月止</t>
    </r>
  </si>
  <si>
    <t xml:space="preserve">   至103年12月底止</t>
  </si>
  <si>
    <t>臺南市政府103年度對議員所提地方建設建議事項處理明細表</t>
  </si>
  <si>
    <t>表4</t>
  </si>
  <si>
    <t>(本表為半年報)</t>
  </si>
  <si>
    <t>議員姓名</t>
  </si>
  <si>
    <t>建議項目及內容</t>
  </si>
  <si>
    <t>建議地點</t>
  </si>
  <si>
    <t>建議金額</t>
  </si>
  <si>
    <t>核定情形</t>
  </si>
  <si>
    <t>核定金額</t>
  </si>
  <si>
    <t>經費支用科目</t>
  </si>
  <si>
    <t>主辦機關</t>
  </si>
  <si>
    <t>招標方式</t>
  </si>
  <si>
    <t>得標廠商</t>
  </si>
  <si>
    <t>合          計</t>
  </si>
  <si>
    <r>
      <t>　　2.本表第一次查填及送達期限為</t>
    </r>
    <r>
      <rPr>
        <sz val="14"/>
        <color indexed="10"/>
        <rFont val="標楷體"/>
        <family val="4"/>
      </rPr>
      <t>7月21日前</t>
    </r>
    <r>
      <rPr>
        <sz val="14"/>
        <rFont val="標楷體"/>
        <family val="4"/>
      </rPr>
      <t>。</t>
    </r>
  </si>
  <si>
    <t>至103年12月止</t>
  </si>
  <si>
    <t>臺南市政府103年度對民間團體補(捐)助經費明細表</t>
  </si>
  <si>
    <t>工作計畫
科目名稱</t>
  </si>
  <si>
    <t>補助事項或用途</t>
  </si>
  <si>
    <r>
      <t>補助對象</t>
    </r>
  </si>
  <si>
    <t>主辦機關</t>
  </si>
  <si>
    <t>累計撥付金額</t>
  </si>
  <si>
    <t>有無涉及財物或勞務採購</t>
  </si>
  <si>
    <t>處理方式
(如未涉及採購則毋須填列，如採公開招標，請填列得標廠商)</t>
  </si>
  <si>
    <t>是否為除外規定
之民間團體</t>
  </si>
  <si>
    <t>是</t>
  </si>
  <si>
    <t>否</t>
  </si>
  <si>
    <t>合       計</t>
  </si>
  <si>
    <t>打造全民運動島 大家快樂來晨跑</t>
  </si>
  <si>
    <t>「103年鹽埕趕集趣、過年馬上發」</t>
  </si>
  <si>
    <t>「2014甲午年鹿耳門天后宮台灣年文化季」</t>
  </si>
  <si>
    <t>2014「馬上發財賀新春」花卉促銷活動</t>
  </si>
  <si>
    <t>「2014全國廟會藝陣嘉年華」活動</t>
  </si>
  <si>
    <t>五條港行春-「海國西風神仙府」導覽曁元宵畫燈籠、猜燈謎活動</t>
  </si>
  <si>
    <t>「103年度新化休閒旅遊資源展暨橄欖季音樂」活動</t>
  </si>
  <si>
    <t>103年其雄偶藝「觀光列車-體驗藝術之旅」活動</t>
  </si>
  <si>
    <t>「103年西拉雅族壠社北頭洋飛番走向(標)競技比賽活動」</t>
  </si>
  <si>
    <t>愛惜台灣擁抱海洋淨海趣</t>
  </si>
  <si>
    <t>「台南服務設計工作營」</t>
  </si>
  <si>
    <t>「溫馨五月旅遊樂」</t>
  </si>
  <si>
    <t>黑面琵鷺親子營活動</t>
  </si>
  <si>
    <t>「新化老街觀光趣」</t>
  </si>
  <si>
    <t>「台南商圈觀光樂活購」活動</t>
  </si>
  <si>
    <t>「台南市台日友好交流協會網站建置案」</t>
  </si>
  <si>
    <t>「學甲蜀葵，有你相挺」活動</t>
  </si>
  <si>
    <t>「台南市103年度台南後壁國際蘭花節暨南瀛天文教育園地城鄉交流餐訪」</t>
  </si>
  <si>
    <t>「2014年BoBi-Run祈福路跑」活動</t>
  </si>
  <si>
    <t>「2014孔廟商圈-府中街慶」活動</t>
  </si>
  <si>
    <t>歷史事件旅遊體驗活動</t>
  </si>
  <si>
    <t>103年再見HAPPY環境教育寫生比賽</t>
  </si>
  <si>
    <t>「國華公公與友愛婆婆端午傳愛嘉年華公益活動」</t>
  </si>
  <si>
    <t>「聲揚台灣~懷念歌謠演唱會」</t>
  </si>
  <si>
    <t>「2014年台南五月音樂季」活動</t>
  </si>
  <si>
    <t>觀光發展及行銷-觀光行銷</t>
  </si>
  <si>
    <t>社團法人臺南市新營國際青年商會</t>
  </si>
  <si>
    <t>社團法人台南市台南女國際青年商會</t>
  </si>
  <si>
    <t>鹽埕北極殿管理委員會</t>
  </si>
  <si>
    <t>台南市鹿耳門天后宮</t>
  </si>
  <si>
    <t>台南市花卉協會</t>
  </si>
  <si>
    <t>台南市王船祭文化協會</t>
  </si>
  <si>
    <t>社團法人台南市文化協會</t>
  </si>
  <si>
    <t>台南市新化區清水社區發展協會</t>
  </si>
  <si>
    <t>其雄布袋戲團</t>
  </si>
  <si>
    <t>臺南市蕭壠社北頭洋發展協會</t>
  </si>
  <si>
    <t>社團法人台南市海洋水上運動推廣協會</t>
  </si>
  <si>
    <t>台灣服務設計推廣協會</t>
  </si>
  <si>
    <t>台南市新營魅力商圈產業觀光促進會</t>
  </si>
  <si>
    <t>台南市生態保育學會</t>
  </si>
  <si>
    <t>臺南市新化大目降商圈協進會</t>
  </si>
  <si>
    <t>台南市商圈觀光產業聯合促進會</t>
  </si>
  <si>
    <t>台南市台日友好交流協會</t>
  </si>
  <si>
    <t>台南市學甲區平西社區發展協會</t>
  </si>
  <si>
    <t>台南市原住民教育文化發展協會</t>
  </si>
  <si>
    <t>台南市孔廟園區產業促進會</t>
  </si>
  <si>
    <t>台南市安南區鹿耳社區發展協會</t>
  </si>
  <si>
    <t>台南市生態保育學會</t>
  </si>
  <si>
    <t>台南市國華友愛新商圈發展協會</t>
  </si>
  <si>
    <t>台南市歌唱藝術協會</t>
  </si>
  <si>
    <t>台南市社區文化民俗才藝發展協會</t>
  </si>
  <si>
    <t>財團法人馬稠後關帝廟</t>
  </si>
  <si>
    <t>觀光旅遊局</t>
  </si>
  <si>
    <t>台南市餐旅觀光文化協會</t>
  </si>
  <si>
    <t>V</t>
  </si>
  <si>
    <t>「2014白河蓮花季深度小旅行體驗活動」</t>
  </si>
  <si>
    <t>「103年自然顏色生態之旅」</t>
  </si>
  <si>
    <t>「台南行銷推廣計畫-日本仙台市」活動</t>
  </si>
  <si>
    <t>「下營觀光樂活趣」</t>
  </si>
  <si>
    <t>2014年夏日音樂列車</t>
  </si>
  <si>
    <t>2014碧雲寺香路古道修復啟動儀式</t>
  </si>
  <si>
    <t>全國奉祀開臺聖王鄭成功廟宇聯合會103年秋季聯合祭典民俗文化系列活動</t>
  </si>
  <si>
    <t>古台江巡禮暨嘉南大圳文化生態旅遊</t>
  </si>
  <si>
    <t>夏日風情福爾摩沙之旅韓國青年來台旅遊學習活動</t>
  </si>
  <si>
    <t>東都垂萬年-臺南市南疆文化資產特展</t>
  </si>
  <si>
    <t>103年古蹟暨懷舊老歌巡禮Go. Go. Go健走活動</t>
  </si>
  <si>
    <t>2014年國際海洋清潔日愛惜台灣淨灘與淨海活動</t>
  </si>
  <si>
    <t>學甲之美-莊錦富創意藝術牆攝影展</t>
  </si>
  <si>
    <t>台南市日本舞踊學會年度發表會與日本石川縣交流活動</t>
  </si>
  <si>
    <t>103年宣揚永不放棄的台灣精神--向蘇正生先生致敬電影KANO放映及行銷東山咖啡與白河關子嶺溫泉活動</t>
  </si>
  <si>
    <t>宗教文化遶境祈安巡禮</t>
  </si>
  <si>
    <t>Happy黑琵 Happy黑琵歡迎來渡冬卡打車逍遙遊</t>
  </si>
  <si>
    <t>台灣黑面琵鷺保育學會</t>
  </si>
  <si>
    <t>國聖宮</t>
  </si>
  <si>
    <t>台南市文化資產保護協會</t>
  </si>
  <si>
    <t>台南市柳營區士林社區發展協會</t>
  </si>
  <si>
    <t>台南市鳳凰水上救生協會</t>
  </si>
  <si>
    <t>台南縣學甲鎮藝文推進會</t>
  </si>
  <si>
    <t>台南市日本舞踊學會</t>
  </si>
  <si>
    <t>台南市生態保育學會</t>
  </si>
  <si>
    <t>臺南縣旅館商業公會</t>
  </si>
  <si>
    <t>無</t>
  </si>
  <si>
    <t>臺南市白河總體營造協會</t>
  </si>
  <si>
    <t>社團法人台南市台日友好交流協會</t>
  </si>
  <si>
    <t>臺南市下營商圈文化觀光促進會</t>
  </si>
  <si>
    <t>大地音樂劇場</t>
  </si>
  <si>
    <t>台南市鳳凰城文史協會</t>
  </si>
  <si>
    <t>財團法人台南仁德國際青年商會</t>
  </si>
  <si>
    <t>觀光事業</t>
  </si>
  <si>
    <t>「103年度旅館業從業人員服務品質提升研習會」</t>
  </si>
  <si>
    <t>V</t>
  </si>
  <si>
    <t>「戀戀古都‧府城之旅」日本青年來台旅遊交流活動</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</si>
</sst>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0_ "/>
    <numFmt numFmtId="179" formatCode="#,##0.0_ "/>
    <numFmt numFmtId="180" formatCode="#,##0.00_ "/>
    <numFmt numFmtId="181" formatCode="0.00_);[Red]\(0.00\)"/>
    <numFmt numFmtId="182" formatCode="0_ "/>
    <numFmt numFmtId="183" formatCode="0_);[Red]\(0\)"/>
    <numFmt numFmtId="184" formatCode="0.0000%"/>
    <numFmt numFmtId="185" formatCode="0.0_);[Red]\(0.0\)"/>
    <numFmt numFmtId="186" formatCode="General_)"/>
    <numFmt numFmtId="187" formatCode="0.00_)"/>
    <numFmt numFmtId="188" formatCode="0.00_ "/>
    <numFmt numFmtId="189" formatCode="0_ ;[Red]\-0\ "/>
    <numFmt numFmtId="190" formatCode="0.00_ ;[Red]\-0.00\ "/>
    <numFmt numFmtId="191" formatCode="#,##0_ ;[Red]\-#,##0\ "/>
    <numFmt numFmtId="192" formatCode="[$-404]AM/PM\ hh:mm:ss"/>
    <numFmt numFmtId="193" formatCode="\ #,###,"/>
    <numFmt numFmtId="194" formatCode="#,##0.000_ ;[Red]\-#,##0.000\ "/>
    <numFmt numFmtId="195" formatCode="#,##0.0_ ;[Red]\-#,##0.0\ "/>
    <numFmt numFmtId="196" formatCode="0.000_);[Red]\(0.000\)"/>
    <numFmt numFmtId="197" formatCode="#,##0.000_);[Red]\(#,##0.000\)"/>
  </numFmts>
  <fonts count="48">
    <font>
      <sz val="12"/>
      <name val="新細明體"/>
      <family val="1"/>
    </font>
    <font>
      <sz val="12"/>
      <color indexed="8"/>
      <name val="新細明體"/>
      <family val="1"/>
    </font>
    <font>
      <sz val="9"/>
      <name val="新細明體"/>
      <family val="1"/>
    </font>
    <font>
      <b/>
      <sz val="18"/>
      <name val="標楷體"/>
      <family val="4"/>
    </font>
    <font>
      <sz val="12"/>
      <name val="Times New Roman"/>
      <family val="1"/>
    </font>
    <font>
      <sz val="14"/>
      <name val="標楷體"/>
      <family val="4"/>
    </font>
    <font>
      <sz val="14"/>
      <name val="Times New Roman"/>
      <family val="1"/>
    </font>
    <font>
      <sz val="12"/>
      <name val="標楷體"/>
      <family val="4"/>
    </font>
    <font>
      <b/>
      <sz val="16"/>
      <name val="標楷體"/>
      <family val="4"/>
    </font>
    <font>
      <sz val="10"/>
      <name val="標楷體"/>
      <family val="4"/>
    </font>
    <font>
      <sz val="10"/>
      <name val="Times New Roman"/>
      <family val="1"/>
    </font>
    <font>
      <sz val="16"/>
      <name val="標楷體"/>
      <family val="4"/>
    </font>
    <font>
      <sz val="16"/>
      <name val="Times New Roman"/>
      <family val="1"/>
    </font>
    <font>
      <sz val="9"/>
      <name val="細明體"/>
      <family val="3"/>
    </font>
    <font>
      <b/>
      <sz val="12"/>
      <name val="標楷體"/>
      <family val="4"/>
    </font>
    <font>
      <b/>
      <sz val="14"/>
      <name val="Times New Roman"/>
      <family val="1"/>
    </font>
    <font>
      <sz val="11"/>
      <name val="標楷體"/>
      <family val="4"/>
    </font>
    <font>
      <sz val="18"/>
      <name val="標楷體"/>
      <family val="4"/>
    </font>
    <font>
      <b/>
      <u val="single"/>
      <sz val="18"/>
      <name val="標楷體"/>
      <family val="4"/>
    </font>
    <font>
      <sz val="12"/>
      <color indexed="10"/>
      <name val="標楷體"/>
      <family val="4"/>
    </font>
    <font>
      <sz val="14"/>
      <color indexed="10"/>
      <name val="標楷體"/>
      <family val="4"/>
    </font>
    <font>
      <b/>
      <sz val="9"/>
      <name val="新細明體"/>
      <family val="1"/>
    </font>
    <font>
      <sz val="10"/>
      <name val="Helv"/>
      <family val="2"/>
    </font>
    <font>
      <sz val="11"/>
      <name val="Times New Roman"/>
      <family val="1"/>
    </font>
    <font>
      <sz val="12"/>
      <name val="Courier"/>
      <family val="3"/>
    </font>
    <font>
      <b/>
      <i/>
      <sz val="16"/>
      <name val="Helv"/>
      <family val="2"/>
    </font>
    <font>
      <sz val="10"/>
      <name val="Arial"/>
      <family val="2"/>
    </font>
    <font>
      <sz val="9"/>
      <name val="Tahoma"/>
      <family val="2"/>
    </font>
    <font>
      <b/>
      <sz val="9"/>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4"/>
      <color indexed="8"/>
      <name val="標楷體"/>
      <family val="4"/>
    </font>
    <font>
      <sz val="8"/>
      <name val="標楷體"/>
      <family val="4"/>
    </font>
    <font>
      <b/>
      <sz val="8"/>
      <name val="新細明體"/>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2">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top style="thin"/>
      <bottom/>
    </border>
    <border>
      <left/>
      <right/>
      <top/>
      <bottom style="thin"/>
    </border>
    <border>
      <left style="thin"/>
      <right style="thin">
        <color indexed="8"/>
      </right>
      <top/>
      <bottom style="thin">
        <color indexed="8"/>
      </bottom>
    </border>
    <border>
      <left style="thin"/>
      <right style="thin">
        <color indexed="8"/>
      </right>
      <top/>
      <bottom/>
    </border>
    <border>
      <left/>
      <right style="thin">
        <color indexed="8"/>
      </right>
      <top/>
      <bottom/>
    </border>
    <border>
      <left style="thin"/>
      <right style="thin"/>
      <top style="thin">
        <color indexed="8"/>
      </top>
      <bottom style="thin"/>
    </border>
    <border>
      <left style="thin"/>
      <right style="thin"/>
      <top/>
      <bottom/>
    </border>
    <border>
      <left style="thin"/>
      <right/>
      <top style="thin"/>
      <bottom style="thin"/>
    </border>
    <border>
      <left style="thin"/>
      <right style="thin"/>
      <top/>
      <bottom style="thin"/>
    </border>
    <border>
      <left/>
      <right style="thin"/>
      <top/>
      <bottom style="thin"/>
    </border>
    <border>
      <left style="thin"/>
      <right>
        <color indexed="63"/>
      </right>
      <top style="thin"/>
      <bottom style="thin"/>
    </border>
    <border>
      <left style="thin"/>
      <right style="thin"/>
      <top>
        <color indexed="63"/>
      </top>
      <bottom>
        <color indexed="63"/>
      </bottom>
    </border>
    <border>
      <left/>
      <right/>
      <top style="thin"/>
      <bottom style="thin"/>
    </border>
    <border>
      <left/>
      <right style="thin"/>
      <top style="thin"/>
      <bottom style="thin"/>
    </border>
    <border>
      <left style="thin"/>
      <right/>
      <top/>
      <bottom style="thin">
        <color indexed="8"/>
      </bottom>
    </border>
    <border>
      <left/>
      <right/>
      <top/>
      <bottom style="thin">
        <color indexed="8"/>
      </bottom>
    </border>
    <border>
      <left style="thin"/>
      <right/>
      <top style="thin"/>
      <bottom/>
    </border>
    <border>
      <left/>
      <right style="thin"/>
      <top style="thin"/>
      <bottom/>
    </border>
  </borders>
  <cellStyleXfs count="8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38" fontId="23" fillId="0" borderId="0" applyBorder="0" applyAlignment="0">
      <protection/>
    </xf>
    <xf numFmtId="186" fontId="24" fillId="16" borderId="1" applyNumberFormat="0" applyFont="0" applyFill="0" applyBorder="0">
      <alignment horizontal="center" vertical="center"/>
      <protection/>
    </xf>
    <xf numFmtId="187" fontId="25" fillId="0" borderId="0">
      <alignment/>
      <protection/>
    </xf>
    <xf numFmtId="0" fontId="26"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6"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2"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5" fillId="17" borderId="0" applyNumberFormat="0" applyBorder="0" applyAlignment="0" applyProtection="0"/>
    <xf numFmtId="0" fontId="43" fillId="0" borderId="2" applyNumberFormat="0" applyFill="0" applyAlignment="0" applyProtection="0"/>
    <xf numFmtId="0" fontId="33" fillId="4"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8"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0" fontId="39" fillId="0" borderId="4" applyNumberFormat="0" applyFill="0" applyAlignment="0" applyProtection="0"/>
    <xf numFmtId="0" fontId="0" fillId="19" borderId="5" applyNumberFormat="0" applyFont="0" applyAlignment="0" applyProtection="0"/>
    <xf numFmtId="0" fontId="42" fillId="0" borderId="0" applyNumberFormat="0" applyFill="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22" fillId="0" borderId="0">
      <alignment/>
      <protection/>
    </xf>
    <xf numFmtId="0" fontId="36" fillId="7" borderId="3" applyNumberFormat="0" applyAlignment="0" applyProtection="0"/>
    <xf numFmtId="0" fontId="37" fillId="18" borderId="9" applyNumberFormat="0" applyAlignment="0" applyProtection="0"/>
    <xf numFmtId="0" fontId="40" fillId="24" borderId="10" applyNumberFormat="0" applyAlignment="0" applyProtection="0"/>
    <xf numFmtId="0" fontId="34" fillId="3" borderId="0" applyNumberFormat="0" applyBorder="0" applyAlignment="0" applyProtection="0"/>
    <xf numFmtId="0" fontId="41" fillId="0" borderId="0" applyNumberFormat="0" applyFill="0" applyBorder="0" applyAlignment="0" applyProtection="0"/>
  </cellStyleXfs>
  <cellXfs count="293">
    <xf numFmtId="0" fontId="0" fillId="0" borderId="0" xfId="0" applyAlignment="1">
      <alignment/>
    </xf>
    <xf numFmtId="0" fontId="5" fillId="0" borderId="1" xfId="0" applyFont="1" applyBorder="1" applyAlignment="1">
      <alignment horizontal="distributed" vertical="center" wrapText="1"/>
    </xf>
    <xf numFmtId="0" fontId="9" fillId="0" borderId="0" xfId="0" applyFont="1" applyAlignment="1">
      <alignment horizontal="right" vertical="center" wrapText="1"/>
    </xf>
    <xf numFmtId="0" fontId="3" fillId="0" borderId="0" xfId="0" applyFont="1" applyAlignment="1">
      <alignment horizontal="centerContinuous" vertical="center"/>
    </xf>
    <xf numFmtId="0" fontId="7" fillId="0" borderId="0" xfId="0" applyFont="1" applyAlignment="1">
      <alignment vertical="center"/>
    </xf>
    <xf numFmtId="0" fontId="7" fillId="0" borderId="0" xfId="0" applyFont="1" applyAlignment="1">
      <alignment vertical="center" wrapText="1"/>
    </xf>
    <xf numFmtId="0" fontId="5" fillId="0" borderId="0" xfId="0" applyFont="1" applyAlignment="1">
      <alignment horizontal="centerContinuous" vertical="center"/>
    </xf>
    <xf numFmtId="0" fontId="5" fillId="0" borderId="11" xfId="0" applyFont="1" applyBorder="1" applyAlignment="1">
      <alignment horizontal="distributed" vertical="center" wrapText="1"/>
    </xf>
    <xf numFmtId="0" fontId="7" fillId="0" borderId="0" xfId="0" applyFont="1" applyAlignment="1">
      <alignment horizontal="centerContinuous" vertical="center" wrapText="1"/>
    </xf>
    <xf numFmtId="0" fontId="18" fillId="0" borderId="0" xfId="0" applyFont="1" applyAlignment="1">
      <alignment horizontal="centerContinuous" vertical="center"/>
    </xf>
    <xf numFmtId="0" fontId="11" fillId="0" borderId="0" xfId="0" applyFont="1" applyAlignment="1">
      <alignment horizontal="center" vertical="center"/>
    </xf>
    <xf numFmtId="0" fontId="17" fillId="0" borderId="0" xfId="0" applyFont="1" applyAlignment="1">
      <alignment horizontal="center" vertical="center"/>
    </xf>
    <xf numFmtId="176" fontId="7" fillId="0" borderId="1" xfId="50" applyNumberFormat="1" applyFont="1" applyBorder="1" applyAlignment="1">
      <alignment horizontal="center" vertical="center" wrapText="1"/>
    </xf>
    <xf numFmtId="0" fontId="7" fillId="0" borderId="1" xfId="47" applyFont="1" applyFill="1" applyBorder="1" applyAlignment="1">
      <alignment horizontal="left" vertical="center"/>
      <protection/>
    </xf>
    <xf numFmtId="0" fontId="7" fillId="0" borderId="1" xfId="50" applyNumberFormat="1" applyFont="1" applyFill="1" applyBorder="1" applyAlignment="1">
      <alignment horizontal="left" vertical="center" wrapText="1"/>
    </xf>
    <xf numFmtId="176" fontId="7" fillId="0" borderId="1" xfId="50" applyNumberFormat="1" applyFont="1" applyFill="1" applyBorder="1" applyAlignment="1">
      <alignment horizontal="center" vertical="center" wrapText="1"/>
    </xf>
    <xf numFmtId="0" fontId="7" fillId="0" borderId="1" xfId="50" applyNumberFormat="1" applyFont="1" applyFill="1" applyBorder="1" applyAlignment="1">
      <alignment vertical="center" wrapText="1"/>
    </xf>
    <xf numFmtId="0" fontId="7" fillId="0" borderId="1" xfId="46" applyFont="1" applyBorder="1" applyAlignment="1">
      <alignment horizontal="center" vertical="center" wrapText="1"/>
      <protection/>
    </xf>
    <xf numFmtId="0" fontId="7" fillId="0" borderId="1" xfId="46" applyFont="1" applyBorder="1" applyAlignment="1">
      <alignment horizontal="left" vertical="center" wrapText="1"/>
      <protection/>
    </xf>
    <xf numFmtId="0" fontId="7" fillId="0" borderId="1" xfId="47" applyFont="1" applyFill="1" applyBorder="1" applyAlignment="1">
      <alignment vertical="center"/>
      <protection/>
    </xf>
    <xf numFmtId="0" fontId="7" fillId="0" borderId="1" xfId="47" applyFont="1" applyFill="1" applyBorder="1" applyAlignment="1">
      <alignment horizontal="left" vertical="center" wrapText="1"/>
      <protection/>
    </xf>
    <xf numFmtId="41" fontId="4" fillId="0" borderId="1" xfId="50" applyNumberFormat="1" applyFont="1" applyFill="1" applyBorder="1" applyAlignment="1">
      <alignment horizontal="center" vertical="center" shrinkToFit="1"/>
    </xf>
    <xf numFmtId="0" fontId="7" fillId="0" borderId="0" xfId="47" applyFont="1" applyFill="1" applyAlignment="1">
      <alignment vertical="center"/>
      <protection/>
    </xf>
    <xf numFmtId="0" fontId="7" fillId="0" borderId="1" xfId="47" applyFont="1" applyFill="1" applyBorder="1" applyAlignment="1">
      <alignment horizontal="centerContinuous" vertical="center" shrinkToFit="1"/>
      <protection/>
    </xf>
    <xf numFmtId="41" fontId="4" fillId="0" borderId="1" xfId="50" applyNumberFormat="1" applyFont="1" applyFill="1" applyBorder="1" applyAlignment="1">
      <alignment horizontal="center" vertical="center"/>
    </xf>
    <xf numFmtId="0" fontId="17" fillId="0" borderId="0" xfId="47" applyFont="1" applyFill="1" applyAlignment="1">
      <alignment horizontal="centerContinuous" vertical="center"/>
      <protection/>
    </xf>
    <xf numFmtId="0" fontId="7" fillId="0" borderId="0" xfId="47" applyFont="1" applyFill="1" applyAlignment="1">
      <alignment horizontal="centerContinuous" vertical="center"/>
      <protection/>
    </xf>
    <xf numFmtId="0" fontId="7" fillId="0" borderId="1" xfId="47" applyFont="1" applyFill="1" applyBorder="1" applyAlignment="1">
      <alignment horizontal="centerContinuous" vertical="center"/>
      <protection/>
    </xf>
    <xf numFmtId="0" fontId="14" fillId="0" borderId="1" xfId="47" applyFont="1" applyFill="1" applyBorder="1" applyAlignment="1">
      <alignment horizontal="centerContinuous" vertical="center"/>
      <protection/>
    </xf>
    <xf numFmtId="0" fontId="7" fillId="0" borderId="1" xfId="47" applyFont="1" applyFill="1" applyBorder="1" applyAlignment="1">
      <alignment horizontal="center" vertical="center"/>
      <protection/>
    </xf>
    <xf numFmtId="176" fontId="7" fillId="0" borderId="1" xfId="50" applyNumberFormat="1" applyFont="1" applyFill="1" applyBorder="1" applyAlignment="1">
      <alignment vertical="center"/>
    </xf>
    <xf numFmtId="0" fontId="7" fillId="0" borderId="1" xfId="50" applyNumberFormat="1" applyFont="1" applyFill="1" applyBorder="1" applyAlignment="1">
      <alignment horizontal="left" vertical="center" wrapText="1" indent="2"/>
    </xf>
    <xf numFmtId="176" fontId="4" fillId="0" borderId="1" xfId="50" applyNumberFormat="1" applyFont="1" applyFill="1" applyBorder="1" applyAlignment="1">
      <alignment horizontal="right" vertical="center"/>
    </xf>
    <xf numFmtId="0" fontId="7" fillId="0" borderId="1" xfId="50" applyNumberFormat="1" applyFont="1" applyFill="1" applyBorder="1" applyAlignment="1">
      <alignment vertical="center" shrinkToFit="1"/>
    </xf>
    <xf numFmtId="176" fontId="4" fillId="16" borderId="1" xfId="50" applyNumberFormat="1" applyFont="1" applyFill="1" applyBorder="1" applyAlignment="1">
      <alignment horizontal="right" vertical="center"/>
    </xf>
    <xf numFmtId="0" fontId="7" fillId="0" borderId="1" xfId="50" applyNumberFormat="1" applyFont="1" applyBorder="1" applyAlignment="1">
      <alignment horizontal="left" vertical="center" wrapText="1"/>
    </xf>
    <xf numFmtId="176" fontId="4" fillId="0" borderId="1" xfId="50" applyNumberFormat="1" applyFont="1" applyBorder="1" applyAlignment="1">
      <alignment horizontal="right" vertical="center"/>
    </xf>
    <xf numFmtId="176" fontId="4" fillId="0" borderId="11" xfId="50" applyNumberFormat="1" applyFont="1" applyBorder="1" applyAlignment="1">
      <alignment horizontal="right" vertical="center"/>
    </xf>
    <xf numFmtId="176" fontId="23" fillId="0" borderId="1" xfId="50" applyNumberFormat="1" applyFont="1" applyBorder="1" applyAlignment="1">
      <alignment horizontal="right" vertical="center"/>
    </xf>
    <xf numFmtId="176" fontId="23" fillId="0" borderId="1" xfId="50" applyNumberFormat="1" applyFont="1" applyFill="1" applyBorder="1" applyAlignment="1">
      <alignment horizontal="right" vertical="center"/>
    </xf>
    <xf numFmtId="0" fontId="7" fillId="0" borderId="11" xfId="50" applyNumberFormat="1" applyFont="1" applyBorder="1" applyAlignment="1">
      <alignment horizontal="left" vertical="center" wrapText="1"/>
    </xf>
    <xf numFmtId="176" fontId="23" fillId="0" borderId="11" xfId="50" applyNumberFormat="1" applyFont="1" applyBorder="1" applyAlignment="1">
      <alignment horizontal="right" vertical="center"/>
    </xf>
    <xf numFmtId="0" fontId="7" fillId="0" borderId="12" xfId="50" applyNumberFormat="1" applyFont="1" applyBorder="1" applyAlignment="1">
      <alignment horizontal="left" vertical="center" wrapText="1"/>
    </xf>
    <xf numFmtId="176" fontId="23" fillId="0" borderId="12" xfId="50" applyNumberFormat="1" applyFont="1" applyBorder="1" applyAlignment="1">
      <alignment horizontal="right" vertical="center"/>
    </xf>
    <xf numFmtId="176" fontId="4" fillId="0" borderId="11" xfId="50" applyNumberFormat="1" applyFont="1" applyFill="1" applyBorder="1" applyAlignment="1">
      <alignment horizontal="right" vertical="center"/>
    </xf>
    <xf numFmtId="176" fontId="4" fillId="0" borderId="12" xfId="50" applyNumberFormat="1" applyFont="1" applyFill="1" applyBorder="1" applyAlignment="1">
      <alignment horizontal="right" vertical="center"/>
    </xf>
    <xf numFmtId="176" fontId="4" fillId="17" borderId="13" xfId="50" applyNumberFormat="1" applyFont="1" applyFill="1" applyBorder="1" applyAlignment="1">
      <alignment horizontal="right" vertical="center"/>
    </xf>
    <xf numFmtId="176" fontId="4" fillId="0" borderId="13" xfId="50" applyNumberFormat="1" applyFont="1" applyFill="1" applyBorder="1" applyAlignment="1">
      <alignment horizontal="right" vertical="center"/>
    </xf>
    <xf numFmtId="0" fontId="7" fillId="0" borderId="1" xfId="50" applyNumberFormat="1" applyFont="1" applyBorder="1" applyAlignment="1" applyProtection="1">
      <alignment horizontal="left" vertical="center" wrapText="1"/>
      <protection locked="0"/>
    </xf>
    <xf numFmtId="0" fontId="7" fillId="0" borderId="14" xfId="0" applyFont="1" applyBorder="1" applyAlignment="1">
      <alignment vertical="center" wrapText="1"/>
    </xf>
    <xf numFmtId="10" fontId="7" fillId="0" borderId="1" xfId="0" applyNumberFormat="1" applyFont="1" applyBorder="1" applyAlignment="1">
      <alignment horizontal="distributed" vertical="center" wrapText="1"/>
    </xf>
    <xf numFmtId="0" fontId="3" fillId="0" borderId="0" xfId="0" applyFont="1" applyAlignment="1">
      <alignment horizontal="centerContinuous" vertical="center" shrinkToFit="1"/>
    </xf>
    <xf numFmtId="0" fontId="18" fillId="0" borderId="0" xfId="0" applyFont="1" applyAlignment="1">
      <alignment horizontal="centerContinuous" vertical="center" wrapText="1"/>
    </xf>
    <xf numFmtId="10" fontId="18" fillId="0" borderId="0" xfId="0" applyNumberFormat="1" applyFont="1" applyAlignment="1">
      <alignment horizontal="centerContinuous" vertical="center" wrapText="1"/>
    </xf>
    <xf numFmtId="10" fontId="7" fillId="0" borderId="0" xfId="0" applyNumberFormat="1" applyFont="1" applyAlignment="1">
      <alignment horizontal="centerContinuous" vertical="center" wrapText="1"/>
    </xf>
    <xf numFmtId="0" fontId="5" fillId="0" borderId="0" xfId="0" applyFont="1" applyAlignment="1">
      <alignment vertical="center" shrinkToFit="1"/>
    </xf>
    <xf numFmtId="0" fontId="7" fillId="0" borderId="0" xfId="0" applyFont="1" applyAlignment="1">
      <alignment horizontal="centerContinuous" vertical="center"/>
    </xf>
    <xf numFmtId="0" fontId="17" fillId="0" borderId="0" xfId="0" applyFont="1" applyAlignment="1">
      <alignment horizontal="centerContinuous" vertical="center"/>
    </xf>
    <xf numFmtId="0" fontId="11" fillId="0" borderId="15" xfId="0" applyFont="1" applyBorder="1" applyAlignment="1">
      <alignment horizontal="centerContinuous" vertical="center"/>
    </xf>
    <xf numFmtId="10" fontId="9" fillId="0" borderId="0" xfId="0" applyNumberFormat="1" applyFont="1" applyAlignment="1">
      <alignment horizontal="right" vertical="center" wrapText="1"/>
    </xf>
    <xf numFmtId="0" fontId="7" fillId="0" borderId="1" xfId="0" applyFont="1" applyBorder="1" applyAlignment="1">
      <alignment horizontal="distributed" vertical="center" wrapText="1"/>
    </xf>
    <xf numFmtId="10" fontId="7" fillId="0" borderId="1" xfId="0" applyNumberFormat="1" applyFont="1" applyBorder="1" applyAlignment="1">
      <alignment horizontal="center" vertical="center" wrapText="1"/>
    </xf>
    <xf numFmtId="0" fontId="4" fillId="4" borderId="16" xfId="0" applyFont="1" applyFill="1" applyBorder="1" applyAlignment="1">
      <alignment horizontal="left" vertical="center" wrapText="1"/>
    </xf>
    <xf numFmtId="0" fontId="7" fillId="4" borderId="13" xfId="0" applyNumberFormat="1" applyFont="1" applyFill="1" applyBorder="1" applyAlignment="1">
      <alignment vertical="center" wrapText="1"/>
    </xf>
    <xf numFmtId="176" fontId="4" fillId="4" borderId="13" xfId="0" applyNumberFormat="1" applyFont="1" applyFill="1" applyBorder="1" applyAlignment="1">
      <alignment horizontal="right" vertical="center"/>
    </xf>
    <xf numFmtId="0" fontId="7" fillId="4" borderId="0" xfId="0" applyFont="1" applyFill="1" applyAlignment="1">
      <alignment/>
    </xf>
    <xf numFmtId="0" fontId="4" fillId="17" borderId="17" xfId="0" applyFont="1" applyFill="1" applyBorder="1" applyAlignment="1">
      <alignment horizontal="left" vertical="center" wrapText="1"/>
    </xf>
    <xf numFmtId="0" fontId="7" fillId="17" borderId="18" xfId="0" applyNumberFormat="1" applyFont="1" applyFill="1" applyBorder="1" applyAlignment="1">
      <alignment horizontal="left" vertical="center" wrapText="1"/>
    </xf>
    <xf numFmtId="0" fontId="7" fillId="17" borderId="18" xfId="0" applyNumberFormat="1" applyFont="1" applyFill="1" applyBorder="1" applyAlignment="1">
      <alignment vertical="center" wrapText="1"/>
    </xf>
    <xf numFmtId="176" fontId="4" fillId="17" borderId="18" xfId="0" applyNumberFormat="1" applyFont="1" applyFill="1" applyBorder="1" applyAlignment="1">
      <alignment horizontal="right" vertical="center"/>
    </xf>
    <xf numFmtId="0" fontId="7" fillId="0" borderId="1" xfId="0" applyNumberFormat="1" applyFont="1" applyFill="1" applyBorder="1" applyAlignment="1">
      <alignment horizontal="left" vertical="center" wrapText="1" indent="2"/>
    </xf>
    <xf numFmtId="176" fontId="4" fillId="0" borderId="1" xfId="0" applyNumberFormat="1" applyFont="1" applyFill="1" applyBorder="1" applyAlignment="1">
      <alignment horizontal="right" vertical="center"/>
    </xf>
    <xf numFmtId="0" fontId="7" fillId="0" borderId="0" xfId="0" applyFont="1" applyAlignment="1">
      <alignment/>
    </xf>
    <xf numFmtId="0" fontId="7" fillId="0" borderId="1" xfId="0" applyNumberFormat="1" applyFont="1" applyFill="1" applyBorder="1" applyAlignment="1">
      <alignment vertical="center" wrapText="1"/>
    </xf>
    <xf numFmtId="0" fontId="4" fillId="17" borderId="16" xfId="0" applyFont="1" applyFill="1" applyBorder="1" applyAlignment="1">
      <alignment horizontal="left" vertical="center" wrapText="1"/>
    </xf>
    <xf numFmtId="0" fontId="7" fillId="17" borderId="13" xfId="0" applyNumberFormat="1" applyFont="1" applyFill="1" applyBorder="1" applyAlignment="1">
      <alignment horizontal="left" vertical="center" wrapText="1"/>
    </xf>
    <xf numFmtId="0" fontId="7" fillId="17" borderId="13" xfId="0" applyNumberFormat="1" applyFont="1" applyFill="1" applyBorder="1" applyAlignment="1">
      <alignment vertical="center" wrapText="1"/>
    </xf>
    <xf numFmtId="176" fontId="4" fillId="17" borderId="13" xfId="0" applyNumberFormat="1" applyFont="1" applyFill="1" applyBorder="1" applyAlignment="1">
      <alignment horizontal="right" vertical="center"/>
    </xf>
    <xf numFmtId="0" fontId="7" fillId="16" borderId="1" xfId="0" applyNumberFormat="1" applyFont="1" applyFill="1" applyBorder="1" applyAlignment="1">
      <alignment horizontal="left" vertical="center" wrapText="1" indent="2"/>
    </xf>
    <xf numFmtId="0" fontId="7" fillId="16" borderId="19" xfId="50" applyNumberFormat="1" applyFont="1" applyFill="1" applyBorder="1" applyAlignment="1">
      <alignment vertical="center" wrapText="1"/>
    </xf>
    <xf numFmtId="0" fontId="7" fillId="16" borderId="1" xfId="0" applyNumberFormat="1" applyFont="1" applyFill="1" applyBorder="1" applyAlignment="1">
      <alignment vertical="center" wrapText="1"/>
    </xf>
    <xf numFmtId="176" fontId="4" fillId="0" borderId="13" xfId="0" applyNumberFormat="1" applyFont="1" applyFill="1" applyBorder="1" applyAlignment="1">
      <alignment horizontal="right" vertical="center"/>
    </xf>
    <xf numFmtId="176" fontId="4" fillId="0" borderId="13" xfId="0" applyNumberFormat="1" applyFont="1" applyBorder="1" applyAlignment="1">
      <alignment horizontal="right" vertical="center"/>
    </xf>
    <xf numFmtId="0" fontId="7" fillId="16" borderId="1" xfId="50" applyNumberFormat="1" applyFont="1" applyFill="1" applyBorder="1" applyAlignment="1">
      <alignment vertical="center" wrapText="1"/>
    </xf>
    <xf numFmtId="0" fontId="7" fillId="4" borderId="13" xfId="0" applyNumberFormat="1" applyFont="1" applyFill="1" applyBorder="1" applyAlignment="1">
      <alignment horizontal="left" vertical="center" wrapText="1"/>
    </xf>
    <xf numFmtId="0" fontId="7" fillId="17" borderId="0" xfId="0" applyFont="1" applyFill="1" applyAlignment="1">
      <alignment/>
    </xf>
    <xf numFmtId="0" fontId="7" fillId="0" borderId="13" xfId="0" applyNumberFormat="1" applyFont="1" applyFill="1" applyBorder="1" applyAlignment="1">
      <alignment horizontal="left" vertical="center" wrapText="1" indent="2"/>
    </xf>
    <xf numFmtId="0" fontId="7" fillId="0" borderId="13" xfId="0" applyNumberFormat="1" applyFont="1" applyFill="1" applyBorder="1" applyAlignment="1">
      <alignment horizontal="left" vertical="center" wrapText="1"/>
    </xf>
    <xf numFmtId="0" fontId="7" fillId="0" borderId="19" xfId="0" applyNumberFormat="1" applyFont="1" applyBorder="1" applyAlignment="1">
      <alignment horizontal="left" vertical="center" wrapText="1" indent="2"/>
    </xf>
    <xf numFmtId="0" fontId="7" fillId="16" borderId="13" xfId="0" applyNumberFormat="1" applyFont="1" applyFill="1" applyBorder="1" applyAlignment="1">
      <alignment horizontal="left" vertical="center" wrapText="1"/>
    </xf>
    <xf numFmtId="176" fontId="4" fillId="16" borderId="13" xfId="0" applyNumberFormat="1" applyFont="1" applyFill="1" applyBorder="1" applyAlignment="1">
      <alignment horizontal="right" vertical="center"/>
    </xf>
    <xf numFmtId="0" fontId="7" fillId="0" borderId="1" xfId="0" applyNumberFormat="1" applyFont="1" applyBorder="1" applyAlignment="1">
      <alignment horizontal="left" vertical="center" wrapText="1" indent="2"/>
    </xf>
    <xf numFmtId="0" fontId="7" fillId="0" borderId="1" xfId="0" applyNumberFormat="1"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7" fillId="16" borderId="13" xfId="0" applyNumberFormat="1" applyFont="1" applyFill="1" applyBorder="1" applyAlignment="1">
      <alignment horizontal="left" vertical="center" wrapText="1" indent="2"/>
    </xf>
    <xf numFmtId="0" fontId="7" fillId="0" borderId="12" xfId="0" applyNumberFormat="1" applyFont="1" applyBorder="1" applyAlignment="1">
      <alignment horizontal="left" vertical="center" wrapText="1" indent="2"/>
    </xf>
    <xf numFmtId="176" fontId="4" fillId="0" borderId="12" xfId="0" applyNumberFormat="1" applyFont="1" applyFill="1" applyBorder="1" applyAlignment="1">
      <alignment horizontal="right" vertical="center"/>
    </xf>
    <xf numFmtId="0" fontId="7" fillId="0" borderId="11" xfId="0" applyNumberFormat="1" applyFont="1" applyBorder="1" applyAlignment="1">
      <alignment horizontal="left" vertical="center" wrapText="1" indent="2"/>
    </xf>
    <xf numFmtId="0" fontId="7" fillId="0" borderId="13" xfId="0" applyNumberFormat="1" applyFont="1" applyBorder="1" applyAlignment="1">
      <alignment horizontal="left" vertical="center" wrapText="1" indent="2"/>
    </xf>
    <xf numFmtId="0" fontId="7" fillId="0" borderId="13" xfId="0" applyNumberFormat="1" applyFont="1" applyBorder="1" applyAlignment="1">
      <alignment horizontal="left" vertical="center" wrapText="1"/>
    </xf>
    <xf numFmtId="0" fontId="4" fillId="7" borderId="17" xfId="0" applyFont="1" applyFill="1" applyBorder="1" applyAlignment="1">
      <alignment horizontal="left" vertical="center" wrapText="1"/>
    </xf>
    <xf numFmtId="0" fontId="7" fillId="7" borderId="13" xfId="0" applyNumberFormat="1" applyFont="1" applyFill="1" applyBorder="1" applyAlignment="1">
      <alignment horizontal="left" vertical="center" wrapText="1"/>
    </xf>
    <xf numFmtId="176" fontId="4" fillId="7" borderId="13" xfId="0" applyNumberFormat="1" applyFont="1" applyFill="1" applyBorder="1" applyAlignment="1">
      <alignment horizontal="right" vertical="center"/>
    </xf>
    <xf numFmtId="0" fontId="7" fillId="0" borderId="11" xfId="0" applyNumberFormat="1" applyFont="1" applyBorder="1" applyAlignment="1">
      <alignment horizontal="left" vertical="center" wrapText="1"/>
    </xf>
    <xf numFmtId="0" fontId="7" fillId="0" borderId="11" xfId="50" applyNumberFormat="1" applyFont="1" applyFill="1" applyBorder="1" applyAlignment="1">
      <alignment horizontal="left" vertical="center" wrapText="1"/>
    </xf>
    <xf numFmtId="176" fontId="4" fillId="0" borderId="18" xfId="0" applyNumberFormat="1" applyFont="1" applyFill="1" applyBorder="1" applyAlignment="1">
      <alignment horizontal="right" vertical="center"/>
    </xf>
    <xf numFmtId="0" fontId="4" fillId="7" borderId="16" xfId="0" applyFont="1" applyFill="1" applyBorder="1" applyAlignment="1">
      <alignment horizontal="left" vertical="center" wrapText="1"/>
    </xf>
    <xf numFmtId="0" fontId="7" fillId="7" borderId="18" xfId="0" applyNumberFormat="1" applyFont="1" applyFill="1" applyBorder="1" applyAlignment="1">
      <alignment horizontal="left" vertical="center" wrapText="1"/>
    </xf>
    <xf numFmtId="176" fontId="4" fillId="7" borderId="18" xfId="0" applyNumberFormat="1" applyFont="1" applyFill="1" applyBorder="1" applyAlignment="1">
      <alignment horizontal="right" vertical="center"/>
    </xf>
    <xf numFmtId="184" fontId="7" fillId="0" borderId="0" xfId="0" applyNumberFormat="1" applyFont="1" applyAlignment="1">
      <alignment/>
    </xf>
    <xf numFmtId="0" fontId="7" fillId="0" borderId="11" xfId="50" applyNumberFormat="1" applyFont="1" applyFill="1" applyBorder="1" applyAlignment="1">
      <alignment horizontal="left" vertical="center" wrapText="1" indent="2"/>
    </xf>
    <xf numFmtId="0" fontId="7" fillId="0" borderId="0" xfId="0" applyFont="1" applyFill="1" applyAlignment="1">
      <alignment/>
    </xf>
    <xf numFmtId="10" fontId="7" fillId="0" borderId="0" xfId="0" applyNumberFormat="1" applyFont="1" applyFill="1" applyAlignment="1">
      <alignment/>
    </xf>
    <xf numFmtId="184" fontId="7" fillId="0" borderId="0" xfId="0" applyNumberFormat="1" applyFont="1" applyFill="1" applyAlignment="1">
      <alignment/>
    </xf>
    <xf numFmtId="0" fontId="5" fillId="0" borderId="0" xfId="0" applyFont="1" applyAlignment="1">
      <alignment vertical="center"/>
    </xf>
    <xf numFmtId="10" fontId="7" fillId="0" borderId="14" xfId="0" applyNumberFormat="1" applyFont="1" applyBorder="1" applyAlignment="1">
      <alignment vertical="center" wrapText="1"/>
    </xf>
    <xf numFmtId="10" fontId="7" fillId="0" borderId="0" xfId="0" applyNumberFormat="1" applyFont="1" applyAlignment="1">
      <alignment vertical="center" wrapText="1"/>
    </xf>
    <xf numFmtId="0" fontId="7" fillId="0" borderId="0" xfId="0" applyFont="1" applyBorder="1" applyAlignment="1">
      <alignment vertical="center" wrapText="1"/>
    </xf>
    <xf numFmtId="0" fontId="7" fillId="0" borderId="0" xfId="0" applyFont="1" applyAlignment="1">
      <alignment horizontal="right" vertical="center" wrapText="1"/>
    </xf>
    <xf numFmtId="0" fontId="7" fillId="0" borderId="20" xfId="0" applyFont="1" applyBorder="1" applyAlignment="1">
      <alignment horizontal="distributed" vertical="center" wrapText="1"/>
    </xf>
    <xf numFmtId="0" fontId="7" fillId="0" borderId="1" xfId="0" applyFont="1" applyBorder="1" applyAlignment="1">
      <alignment vertical="center" wrapText="1"/>
    </xf>
    <xf numFmtId="177" fontId="7" fillId="0" borderId="1" xfId="0" applyNumberFormat="1" applyFont="1" applyFill="1" applyBorder="1" applyAlignment="1">
      <alignment vertical="center" wrapText="1"/>
    </xf>
    <xf numFmtId="0" fontId="7" fillId="0" borderId="1" xfId="0" applyFont="1" applyBorder="1" applyAlignment="1">
      <alignment horizontal="left" vertical="center" wrapText="1"/>
    </xf>
    <xf numFmtId="181" fontId="7" fillId="0" borderId="1" xfId="50" applyNumberFormat="1" applyFont="1" applyBorder="1" applyAlignment="1">
      <alignment horizontal="righ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176" fontId="4" fillId="4" borderId="13" xfId="0" applyNumberFormat="1" applyFont="1" applyFill="1" applyBorder="1" applyAlignment="1">
      <alignment horizontal="right" vertical="center"/>
    </xf>
    <xf numFmtId="176" fontId="4" fillId="17" borderId="13" xfId="0" applyNumberFormat="1" applyFont="1" applyFill="1" applyBorder="1" applyAlignment="1">
      <alignment horizontal="right" vertical="center"/>
    </xf>
    <xf numFmtId="176" fontId="4" fillId="7" borderId="13" xfId="0" applyNumberFormat="1" applyFont="1" applyFill="1" applyBorder="1" applyAlignment="1">
      <alignment horizontal="right" vertical="center"/>
    </xf>
    <xf numFmtId="180" fontId="4" fillId="4" borderId="13" xfId="0" applyNumberFormat="1" applyFont="1" applyFill="1" applyBorder="1" applyAlignment="1">
      <alignment horizontal="right" vertical="center"/>
    </xf>
    <xf numFmtId="180" fontId="4" fillId="17" borderId="13"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178" fontId="4" fillId="0" borderId="13" xfId="0" applyNumberFormat="1" applyFont="1" applyFill="1" applyBorder="1" applyAlignment="1">
      <alignment horizontal="right" vertical="center"/>
    </xf>
    <xf numFmtId="183" fontId="4" fillId="4" borderId="13" xfId="0" applyNumberFormat="1" applyFont="1" applyFill="1" applyBorder="1" applyAlignment="1">
      <alignment horizontal="right" vertical="center"/>
    </xf>
    <xf numFmtId="183" fontId="4" fillId="17" borderId="13" xfId="0" applyNumberFormat="1" applyFont="1" applyFill="1" applyBorder="1" applyAlignment="1">
      <alignment horizontal="right" vertical="center"/>
    </xf>
    <xf numFmtId="183" fontId="4" fillId="0" borderId="13" xfId="0" applyNumberFormat="1" applyFont="1" applyFill="1" applyBorder="1" applyAlignment="1">
      <alignment horizontal="right" vertical="center"/>
    </xf>
    <xf numFmtId="183" fontId="4" fillId="7" borderId="13" xfId="0" applyNumberFormat="1" applyFont="1" applyFill="1" applyBorder="1" applyAlignment="1">
      <alignment horizontal="right" vertical="center"/>
    </xf>
    <xf numFmtId="181" fontId="4" fillId="4" borderId="13" xfId="0" applyNumberFormat="1" applyFont="1" applyFill="1" applyBorder="1" applyAlignment="1">
      <alignment horizontal="right" vertical="center"/>
    </xf>
    <xf numFmtId="181" fontId="4" fillId="17" borderId="13" xfId="0" applyNumberFormat="1" applyFont="1" applyFill="1" applyBorder="1" applyAlignment="1">
      <alignment horizontal="right" vertical="center"/>
    </xf>
    <xf numFmtId="181" fontId="4" fillId="0" borderId="13" xfId="0" applyNumberFormat="1" applyFont="1" applyFill="1" applyBorder="1" applyAlignment="1">
      <alignment horizontal="right" vertical="center"/>
    </xf>
    <xf numFmtId="177" fontId="4" fillId="0" borderId="13" xfId="0" applyNumberFormat="1" applyFont="1" applyFill="1" applyBorder="1" applyAlignment="1">
      <alignment horizontal="right" vertical="center"/>
    </xf>
    <xf numFmtId="182" fontId="4" fillId="0" borderId="13" xfId="0" applyNumberFormat="1" applyFont="1" applyFill="1" applyBorder="1" applyAlignment="1">
      <alignment horizontal="right" vertical="center"/>
    </xf>
    <xf numFmtId="178" fontId="4" fillId="4" borderId="13" xfId="0" applyNumberFormat="1" applyFont="1" applyFill="1" applyBorder="1" applyAlignment="1">
      <alignment horizontal="right" vertical="center"/>
    </xf>
    <xf numFmtId="178" fontId="4" fillId="17" borderId="18" xfId="0" applyNumberFormat="1" applyFont="1" applyFill="1" applyBorder="1" applyAlignment="1">
      <alignment horizontal="right" vertical="center"/>
    </xf>
    <xf numFmtId="178" fontId="4" fillId="0" borderId="1" xfId="0" applyNumberFormat="1" applyFont="1" applyBorder="1" applyAlignment="1">
      <alignment horizontal="right" vertical="center"/>
    </xf>
    <xf numFmtId="178" fontId="4" fillId="17" borderId="13" xfId="0" applyNumberFormat="1" applyFont="1" applyFill="1" applyBorder="1" applyAlignment="1">
      <alignment horizontal="right" vertical="center"/>
    </xf>
    <xf numFmtId="178" fontId="4" fillId="0" borderId="13" xfId="0" applyNumberFormat="1" applyFont="1" applyBorder="1" applyAlignment="1">
      <alignment horizontal="right" vertical="center"/>
    </xf>
    <xf numFmtId="178" fontId="4" fillId="0" borderId="18"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 xfId="50" applyNumberFormat="1" applyFont="1" applyFill="1" applyBorder="1" applyAlignment="1">
      <alignment horizontal="right" vertical="center"/>
    </xf>
    <xf numFmtId="178" fontId="4" fillId="0" borderId="11" xfId="50" applyNumberFormat="1" applyFont="1" applyFill="1" applyBorder="1" applyAlignment="1">
      <alignment horizontal="right" vertical="center"/>
    </xf>
    <xf numFmtId="178" fontId="4" fillId="0" borderId="12" xfId="50" applyNumberFormat="1" applyFont="1" applyFill="1" applyBorder="1" applyAlignment="1">
      <alignment horizontal="right" vertical="center"/>
    </xf>
    <xf numFmtId="178" fontId="4" fillId="17" borderId="13" xfId="50" applyNumberFormat="1" applyFont="1" applyFill="1" applyBorder="1" applyAlignment="1">
      <alignment horizontal="right" vertical="center"/>
    </xf>
    <xf numFmtId="178" fontId="4" fillId="0" borderId="13" xfId="50" applyNumberFormat="1" applyFont="1" applyFill="1" applyBorder="1" applyAlignment="1">
      <alignment horizontal="right" vertical="center"/>
    </xf>
    <xf numFmtId="178" fontId="4" fillId="7" borderId="13" xfId="0" applyNumberFormat="1" applyFont="1" applyFill="1" applyBorder="1" applyAlignment="1">
      <alignment horizontal="right" vertical="center"/>
    </xf>
    <xf numFmtId="178" fontId="4" fillId="7" borderId="18" xfId="0" applyNumberFormat="1" applyFont="1" applyFill="1" applyBorder="1" applyAlignment="1">
      <alignment horizontal="right" vertical="center"/>
    </xf>
    <xf numFmtId="178" fontId="4" fillId="0" borderId="11" xfId="0" applyNumberFormat="1" applyFont="1" applyBorder="1" applyAlignment="1">
      <alignment horizontal="right" vertical="center"/>
    </xf>
    <xf numFmtId="179" fontId="4" fillId="0" borderId="13" xfId="0" applyNumberFormat="1" applyFont="1" applyFill="1" applyBorder="1" applyAlignment="1">
      <alignment horizontal="right" vertical="center"/>
    </xf>
    <xf numFmtId="178" fontId="4" fillId="4" borderId="13" xfId="0" applyNumberFormat="1" applyFont="1" applyFill="1" applyBorder="1" applyAlignment="1">
      <alignment horizontal="right" vertical="center"/>
    </xf>
    <xf numFmtId="178" fontId="4" fillId="17" borderId="13" xfId="0" applyNumberFormat="1" applyFont="1" applyFill="1" applyBorder="1" applyAlignment="1">
      <alignment horizontal="right" vertical="center"/>
    </xf>
    <xf numFmtId="179" fontId="4" fillId="17" borderId="13" xfId="0" applyNumberFormat="1" applyFont="1" applyFill="1" applyBorder="1" applyAlignment="1">
      <alignment horizontal="right" vertical="center"/>
    </xf>
    <xf numFmtId="178" fontId="4" fillId="7" borderId="13" xfId="0" applyNumberFormat="1" applyFont="1" applyFill="1" applyBorder="1" applyAlignment="1">
      <alignment horizontal="right" vertical="center"/>
    </xf>
    <xf numFmtId="179" fontId="4" fillId="7" borderId="13" xfId="0" applyNumberFormat="1" applyFont="1" applyFill="1" applyBorder="1" applyAlignment="1">
      <alignment horizontal="right" vertical="center"/>
    </xf>
    <xf numFmtId="176" fontId="7" fillId="0" borderId="1" xfId="50" applyNumberFormat="1" applyFont="1" applyBorder="1" applyAlignment="1">
      <alignment horizontal="left" vertical="center" wrapText="1"/>
    </xf>
    <xf numFmtId="176" fontId="7" fillId="0" borderId="13" xfId="49" applyNumberFormat="1" applyFont="1" applyFill="1" applyBorder="1" applyAlignment="1">
      <alignment horizontal="right" vertical="center"/>
      <protection/>
    </xf>
    <xf numFmtId="0" fontId="7" fillId="0" borderId="13" xfId="49" applyNumberFormat="1" applyFont="1" applyFill="1" applyBorder="1" applyAlignment="1">
      <alignment vertical="center" wrapText="1"/>
      <protection/>
    </xf>
    <xf numFmtId="176" fontId="7" fillId="16" borderId="1" xfId="50" applyNumberFormat="1" applyFont="1" applyFill="1" applyBorder="1" applyAlignment="1">
      <alignment horizontal="right" vertical="center"/>
    </xf>
    <xf numFmtId="0" fontId="7" fillId="0" borderId="1" xfId="49" applyNumberFormat="1" applyFont="1" applyFill="1" applyBorder="1" applyAlignment="1">
      <alignment vertical="center" wrapText="1"/>
      <protection/>
    </xf>
    <xf numFmtId="176" fontId="7" fillId="16" borderId="11" xfId="50" applyNumberFormat="1" applyFont="1" applyFill="1" applyBorder="1" applyAlignment="1">
      <alignment horizontal="right" vertical="center"/>
    </xf>
    <xf numFmtId="176" fontId="7" fillId="16" borderId="12" xfId="50" applyNumberFormat="1" applyFont="1" applyFill="1" applyBorder="1" applyAlignment="1">
      <alignment horizontal="right" vertical="center"/>
    </xf>
    <xf numFmtId="0" fontId="3" fillId="0" borderId="0" xfId="47" applyFont="1" applyFill="1" applyAlignment="1">
      <alignment horizontal="centerContinuous" vertical="center"/>
      <protection/>
    </xf>
    <xf numFmtId="0" fontId="8" fillId="0" borderId="0" xfId="47" applyFont="1" applyFill="1" applyAlignment="1">
      <alignment horizontal="centerContinuous" vertical="center" wrapText="1"/>
      <protection/>
    </xf>
    <xf numFmtId="0" fontId="7" fillId="0" borderId="0" xfId="47" applyFont="1" applyFill="1" applyAlignment="1">
      <alignment horizontal="right" vertical="center"/>
      <protection/>
    </xf>
    <xf numFmtId="0" fontId="7" fillId="0" borderId="1" xfId="47" applyFont="1" applyFill="1" applyBorder="1" applyAlignment="1">
      <alignment horizontal="center" vertical="center" wrapText="1"/>
      <protection/>
    </xf>
    <xf numFmtId="0" fontId="16" fillId="0" borderId="1" xfId="47" applyFont="1" applyFill="1" applyBorder="1" applyAlignment="1">
      <alignment horizontal="center" vertical="center" wrapText="1"/>
      <protection/>
    </xf>
    <xf numFmtId="0" fontId="7" fillId="0" borderId="0" xfId="0" applyFont="1" applyFill="1" applyAlignment="1">
      <alignment vertical="center"/>
    </xf>
    <xf numFmtId="0" fontId="7" fillId="0" borderId="0" xfId="47" applyFont="1" applyFill="1" applyAlignment="1">
      <alignment horizontal="left" vertical="center"/>
      <protection/>
    </xf>
    <xf numFmtId="0" fontId="7" fillId="0" borderId="0" xfId="47" applyFont="1" applyFill="1" applyAlignment="1">
      <alignment horizontal="left" vertical="center" indent="3"/>
      <protection/>
    </xf>
    <xf numFmtId="0" fontId="19" fillId="0" borderId="0" xfId="47" applyFont="1" applyFill="1" applyAlignment="1">
      <alignment horizontal="left" vertical="center" indent="3"/>
      <protection/>
    </xf>
    <xf numFmtId="0" fontId="7" fillId="0" borderId="21" xfId="47" applyFont="1" applyFill="1" applyBorder="1" applyAlignment="1">
      <alignment horizontal="centerContinuous" vertical="center"/>
      <protection/>
    </xf>
    <xf numFmtId="0" fontId="16" fillId="0" borderId="21" xfId="47" applyFont="1" applyFill="1" applyBorder="1" applyAlignment="1">
      <alignment horizontal="center" vertical="center" wrapText="1"/>
      <protection/>
    </xf>
    <xf numFmtId="0" fontId="7" fillId="0" borderId="1" xfId="47" applyFont="1" applyFill="1" applyBorder="1" applyAlignment="1">
      <alignment horizontal="left" vertical="center" indent="1"/>
      <protection/>
    </xf>
    <xf numFmtId="0" fontId="7" fillId="0" borderId="1" xfId="47" applyFont="1" applyFill="1" applyBorder="1" applyAlignment="1">
      <alignment horizontal="left" vertical="center" indent="2"/>
      <protection/>
    </xf>
    <xf numFmtId="0" fontId="4" fillId="0" borderId="17" xfId="0" applyFont="1" applyFill="1" applyBorder="1" applyAlignment="1">
      <alignment horizontal="left" vertical="center" wrapText="1"/>
    </xf>
    <xf numFmtId="178" fontId="4" fillId="0" borderId="18" xfId="0" applyNumberFormat="1" applyFont="1" applyFill="1" applyBorder="1" applyAlignment="1">
      <alignment horizontal="right" vertical="center"/>
    </xf>
    <xf numFmtId="183" fontId="4" fillId="0" borderId="18" xfId="0" applyNumberFormat="1" applyFont="1" applyFill="1" applyBorder="1" applyAlignment="1">
      <alignment horizontal="right" vertical="center"/>
    </xf>
    <xf numFmtId="0" fontId="7" fillId="0" borderId="22" xfId="50" applyNumberFormat="1" applyFont="1" applyFill="1" applyBorder="1" applyAlignment="1">
      <alignment horizontal="left" vertical="center" wrapText="1" indent="2"/>
    </xf>
    <xf numFmtId="0" fontId="7" fillId="0" borderId="22" xfId="50" applyNumberFormat="1" applyFont="1" applyFill="1" applyBorder="1" applyAlignment="1">
      <alignment horizontal="left" vertical="center" wrapText="1"/>
    </xf>
    <xf numFmtId="0" fontId="7" fillId="0" borderId="22" xfId="50" applyNumberFormat="1" applyFont="1" applyBorder="1" applyAlignment="1">
      <alignment horizontal="left" vertical="center" wrapText="1"/>
    </xf>
    <xf numFmtId="176" fontId="4" fillId="0" borderId="22" xfId="50" applyNumberFormat="1" applyFont="1" applyFill="1" applyBorder="1" applyAlignment="1">
      <alignment horizontal="right" vertical="center"/>
    </xf>
    <xf numFmtId="178" fontId="4" fillId="0" borderId="22" xfId="0" applyNumberFormat="1" applyFont="1" applyBorder="1" applyAlignment="1">
      <alignment horizontal="right" vertical="center"/>
    </xf>
    <xf numFmtId="178" fontId="4" fillId="0" borderId="1" xfId="0" applyNumberFormat="1" applyFont="1" applyFill="1" applyBorder="1" applyAlignment="1">
      <alignment horizontal="right" vertical="center"/>
    </xf>
    <xf numFmtId="183" fontId="4" fillId="0" borderId="1" xfId="0" applyNumberFormat="1" applyFont="1" applyFill="1" applyBorder="1" applyAlignment="1">
      <alignment horizontal="right" vertical="center"/>
    </xf>
    <xf numFmtId="188" fontId="4" fillId="4" borderId="13" xfId="0" applyNumberFormat="1" applyFont="1" applyFill="1" applyBorder="1" applyAlignment="1">
      <alignment horizontal="right" vertical="center"/>
    </xf>
    <xf numFmtId="188" fontId="4" fillId="17" borderId="13" xfId="0" applyNumberFormat="1" applyFont="1" applyFill="1" applyBorder="1" applyAlignment="1">
      <alignment horizontal="right" vertical="center"/>
    </xf>
    <xf numFmtId="185" fontId="4" fillId="17" borderId="13" xfId="0" applyNumberFormat="1" applyFont="1" applyFill="1" applyBorder="1" applyAlignment="1">
      <alignment horizontal="right" vertical="center"/>
    </xf>
    <xf numFmtId="185" fontId="4" fillId="7" borderId="13" xfId="0" applyNumberFormat="1" applyFont="1" applyFill="1" applyBorder="1" applyAlignment="1">
      <alignment horizontal="right" vertical="center"/>
    </xf>
    <xf numFmtId="182" fontId="4" fillId="17" borderId="13"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43" fontId="7" fillId="0" borderId="1" xfId="50" applyNumberFormat="1" applyFont="1" applyFill="1" applyBorder="1" applyAlignment="1">
      <alignment horizontal="center" vertical="center" wrapText="1"/>
    </xf>
    <xf numFmtId="189" fontId="4" fillId="0" borderId="13"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1" xfId="0" applyNumberFormat="1" applyFont="1" applyFill="1" applyBorder="1" applyAlignment="1">
      <alignment horizontal="right" vertical="center"/>
    </xf>
    <xf numFmtId="0" fontId="7" fillId="0" borderId="11" xfId="0" applyNumberFormat="1" applyFont="1" applyFill="1" applyBorder="1" applyAlignment="1">
      <alignment horizontal="left" vertical="center" wrapText="1" indent="2"/>
    </xf>
    <xf numFmtId="0" fontId="16" fillId="0" borderId="1" xfId="0" applyFont="1" applyBorder="1" applyAlignment="1">
      <alignment horizontal="left" vertical="center" wrapText="1"/>
    </xf>
    <xf numFmtId="185" fontId="4" fillId="4" borderId="13" xfId="0" applyNumberFormat="1" applyFont="1" applyFill="1" applyBorder="1" applyAlignment="1">
      <alignment horizontal="right" vertical="center"/>
    </xf>
    <xf numFmtId="180" fontId="4" fillId="0" borderId="1" xfId="0" applyNumberFormat="1" applyFont="1" applyFill="1" applyBorder="1" applyAlignment="1">
      <alignment horizontal="right" vertical="center"/>
    </xf>
    <xf numFmtId="0" fontId="7" fillId="0" borderId="13" xfId="50" applyNumberFormat="1" applyFont="1" applyBorder="1" applyAlignment="1">
      <alignment horizontal="left" vertical="center" wrapText="1"/>
    </xf>
    <xf numFmtId="176" fontId="23" fillId="0" borderId="13" xfId="50" applyNumberFormat="1" applyFont="1" applyBorder="1" applyAlignment="1">
      <alignment horizontal="right" vertical="center"/>
    </xf>
    <xf numFmtId="185" fontId="4" fillId="0" borderId="13" xfId="0" applyNumberFormat="1" applyFont="1" applyFill="1" applyBorder="1" applyAlignment="1">
      <alignment horizontal="right" vertical="center"/>
    </xf>
    <xf numFmtId="180" fontId="4" fillId="7" borderId="13" xfId="0" applyNumberFormat="1" applyFont="1" applyFill="1" applyBorder="1" applyAlignment="1">
      <alignment horizontal="right" vertical="center"/>
    </xf>
    <xf numFmtId="190" fontId="4" fillId="4" borderId="13" xfId="0" applyNumberFormat="1" applyFont="1" applyFill="1" applyBorder="1" applyAlignment="1">
      <alignment horizontal="right" vertical="center"/>
    </xf>
    <xf numFmtId="190" fontId="4" fillId="17" borderId="13" xfId="0" applyNumberFormat="1"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23" xfId="0" applyFont="1" applyBorder="1" applyAlignment="1">
      <alignment horizontal="distributed" vertical="center" wrapText="1"/>
    </xf>
    <xf numFmtId="176" fontId="7" fillId="0" borderId="22" xfId="50" applyNumberFormat="1"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176" fontId="5" fillId="0" borderId="1" xfId="50" applyNumberFormat="1" applyFont="1" applyBorder="1" applyAlignment="1">
      <alignment horizontal="center" vertical="center" wrapText="1"/>
    </xf>
    <xf numFmtId="0" fontId="4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top" wrapText="1"/>
    </xf>
    <xf numFmtId="0" fontId="5" fillId="16" borderId="1" xfId="0" applyFont="1" applyFill="1" applyBorder="1" applyAlignment="1">
      <alignment horizontal="left" vertical="center" wrapText="1"/>
    </xf>
    <xf numFmtId="0" fontId="45" fillId="16" borderId="1" xfId="0" applyFont="1" applyFill="1" applyBorder="1" applyAlignment="1">
      <alignment horizontal="left" vertical="center" wrapText="1"/>
    </xf>
    <xf numFmtId="197" fontId="5" fillId="0" borderId="1" xfId="50" applyNumberFormat="1" applyFont="1" applyBorder="1" applyAlignment="1">
      <alignment horizontal="center" vertical="center" wrapText="1"/>
    </xf>
    <xf numFmtId="191" fontId="45" fillId="0" borderId="1" xfId="50" applyNumberFormat="1" applyFont="1" applyFill="1" applyBorder="1" applyAlignment="1">
      <alignment horizontal="center" vertical="center" wrapText="1"/>
    </xf>
    <xf numFmtId="0" fontId="5" fillId="0" borderId="25" xfId="0" applyFont="1" applyBorder="1" applyAlignment="1">
      <alignment vertical="top" wrapText="1"/>
    </xf>
    <xf numFmtId="0" fontId="5" fillId="0" borderId="1" xfId="0" applyFont="1" applyBorder="1" applyAlignment="1">
      <alignment horizontal="center" vertical="center" wrapText="1"/>
    </xf>
    <xf numFmtId="0" fontId="45" fillId="0" borderId="1" xfId="50" applyNumberFormat="1" applyFont="1" applyFill="1" applyBorder="1" applyAlignment="1">
      <alignment horizontal="center" vertical="center" wrapText="1"/>
    </xf>
    <xf numFmtId="0" fontId="45" fillId="0" borderId="1" xfId="50" applyNumberFormat="1" applyFont="1" applyFill="1" applyBorder="1" applyAlignment="1">
      <alignment horizontal="center" vertical="center" wrapText="1"/>
    </xf>
    <xf numFmtId="0" fontId="45" fillId="16" borderId="1" xfId="50" applyNumberFormat="1" applyFont="1" applyFill="1" applyBorder="1" applyAlignment="1">
      <alignment horizontal="center" vertical="center" wrapText="1"/>
    </xf>
    <xf numFmtId="0" fontId="5" fillId="0" borderId="1" xfId="0" applyFont="1" applyBorder="1" applyAlignment="1">
      <alignment vertical="center" wrapText="1"/>
    </xf>
    <xf numFmtId="0" fontId="20" fillId="0" borderId="11" xfId="0" applyFont="1" applyBorder="1" applyAlignment="1">
      <alignment horizontal="distributed" vertical="center" wrapText="1"/>
    </xf>
    <xf numFmtId="0" fontId="20" fillId="0" borderId="22" xfId="0" applyFont="1" applyBorder="1" applyAlignment="1">
      <alignment horizontal="distributed" vertical="center" wrapText="1"/>
    </xf>
    <xf numFmtId="0" fontId="5" fillId="0" borderId="22" xfId="0" applyFont="1" applyBorder="1" applyAlignment="1">
      <alignment horizontal="center" vertical="center" wrapText="1"/>
    </xf>
    <xf numFmtId="0" fontId="11" fillId="0" borderId="0" xfId="0" applyFont="1" applyAlignment="1">
      <alignment horizontal="center" vertical="center"/>
    </xf>
    <xf numFmtId="0" fontId="5" fillId="0" borderId="21"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0" borderId="27" xfId="0" applyFont="1" applyBorder="1" applyAlignment="1">
      <alignment horizontal="distributed" vertical="center" wrapText="1"/>
    </xf>
    <xf numFmtId="0" fontId="16" fillId="0" borderId="1" xfId="47" applyFont="1" applyFill="1" applyBorder="1" applyAlignment="1">
      <alignment horizontal="center" vertical="center" wrapText="1"/>
      <protection/>
    </xf>
    <xf numFmtId="0" fontId="7" fillId="0" borderId="1" xfId="47" applyFont="1" applyFill="1" applyBorder="1" applyAlignment="1">
      <alignment horizontal="center" vertical="center" wrapText="1"/>
      <protection/>
    </xf>
    <xf numFmtId="0" fontId="7" fillId="0" borderId="1" xfId="47" applyFont="1" applyFill="1" applyBorder="1" applyAlignment="1">
      <alignment horizontal="center" vertical="center"/>
      <protection/>
    </xf>
    <xf numFmtId="0" fontId="7" fillId="0" borderId="1" xfId="47" applyFont="1" applyFill="1" applyBorder="1" applyAlignment="1">
      <alignment vertical="center" wrapText="1"/>
      <protection/>
    </xf>
    <xf numFmtId="0" fontId="5" fillId="0" borderId="15" xfId="47" applyFont="1" applyFill="1" applyBorder="1" applyAlignment="1">
      <alignment horizontal="center" vertical="center" wrapText="1"/>
      <protection/>
    </xf>
    <xf numFmtId="0" fontId="14" fillId="0" borderId="1" xfId="47" applyFont="1" applyFill="1" applyBorder="1" applyAlignment="1">
      <alignment horizontal="center" vertical="center" wrapText="1"/>
      <protection/>
    </xf>
    <xf numFmtId="0" fontId="7" fillId="0" borderId="1" xfId="48" applyFont="1" applyFill="1" applyBorder="1" applyAlignment="1">
      <alignment horizontal="center" vertical="center" wrapText="1"/>
      <protection/>
    </xf>
    <xf numFmtId="0" fontId="7" fillId="0" borderId="1" xfId="48" applyFont="1" applyFill="1" applyBorder="1" applyAlignment="1">
      <alignment vertical="center" wrapText="1"/>
      <protection/>
    </xf>
    <xf numFmtId="0" fontId="7" fillId="0" borderId="11" xfId="47" applyFont="1" applyFill="1" applyBorder="1" applyAlignment="1">
      <alignment horizontal="center" vertical="center" wrapText="1"/>
      <protection/>
    </xf>
    <xf numFmtId="0" fontId="7" fillId="0" borderId="22" xfId="47" applyFont="1" applyFill="1" applyBorder="1" applyAlignment="1">
      <alignment vertical="center" wrapText="1"/>
      <protection/>
    </xf>
    <xf numFmtId="0" fontId="7" fillId="0" borderId="21" xfId="47" applyFont="1" applyFill="1" applyBorder="1" applyAlignment="1">
      <alignment horizontal="center" vertical="center" wrapText="1"/>
      <protection/>
    </xf>
    <xf numFmtId="0" fontId="7" fillId="0" borderId="27" xfId="48" applyFont="1" applyFill="1" applyBorder="1" applyAlignment="1">
      <alignment vertical="center"/>
      <protection/>
    </xf>
    <xf numFmtId="0" fontId="11" fillId="0" borderId="15" xfId="0" applyFont="1" applyBorder="1" applyAlignment="1">
      <alignment horizontal="center" vertical="center"/>
    </xf>
    <xf numFmtId="0" fontId="7" fillId="0" borderId="15" xfId="0" applyFont="1" applyBorder="1" applyAlignment="1">
      <alignment horizontal="center" vertical="center"/>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 xfId="0" applyFont="1" applyBorder="1" applyAlignment="1">
      <alignment horizontal="distributed"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20" xfId="0" applyFont="1" applyBorder="1" applyAlignment="1">
      <alignment horizontal="distributed"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distributed" vertical="center" wrapText="1"/>
    </xf>
    <xf numFmtId="0" fontId="7" fillId="0" borderId="1" xfId="0" applyFont="1" applyBorder="1" applyAlignment="1">
      <alignment horizontal="distributed" vertical="center" shrinkToFit="1"/>
    </xf>
    <xf numFmtId="10" fontId="7" fillId="0" borderId="1" xfId="0" applyNumberFormat="1" applyFont="1" applyBorder="1" applyAlignment="1">
      <alignment horizontal="distributed" vertical="center" wrapText="1"/>
    </xf>
    <xf numFmtId="0" fontId="5"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xf>
    <xf numFmtId="0" fontId="7" fillId="0" borderId="11" xfId="0" applyFont="1" applyBorder="1" applyAlignment="1">
      <alignment horizontal="distributed" vertical="center" wrapText="1"/>
    </xf>
    <xf numFmtId="0" fontId="7" fillId="0" borderId="22" xfId="0" applyFont="1" applyBorder="1" applyAlignment="1">
      <alignment horizontal="distributed" vertical="center" wrapText="1"/>
    </xf>
    <xf numFmtId="0" fontId="3" fillId="0" borderId="0" xfId="0" applyFont="1" applyAlignment="1">
      <alignment horizontal="center" vertical="center"/>
    </xf>
    <xf numFmtId="0" fontId="7" fillId="0" borderId="20" xfId="0" applyFont="1" applyBorder="1" applyAlignment="1">
      <alignment horizontal="distributed" vertical="center"/>
    </xf>
    <xf numFmtId="0" fontId="7" fillId="0" borderId="22" xfId="0" applyFont="1" applyBorder="1" applyAlignment="1">
      <alignment horizontal="distributed" vertical="center"/>
    </xf>
    <xf numFmtId="0" fontId="7" fillId="0" borderId="20" xfId="0" applyFont="1" applyBorder="1" applyAlignment="1">
      <alignment vertical="center"/>
    </xf>
    <xf numFmtId="0" fontId="7" fillId="0" borderId="22" xfId="0" applyFont="1" applyBorder="1" applyAlignment="1">
      <alignment vertical="center"/>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0" xfId="0" applyFont="1" applyBorder="1" applyAlignment="1">
      <alignment vertical="center" wrapText="1"/>
    </xf>
    <xf numFmtId="0" fontId="7" fillId="0" borderId="22" xfId="0" applyFont="1" applyBorder="1" applyAlignment="1">
      <alignment vertical="center" wrapText="1"/>
    </xf>
    <xf numFmtId="0" fontId="7" fillId="0" borderId="21"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vertical="center"/>
    </xf>
  </cellXfs>
  <cellStyles count="6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16" xfId="37"/>
    <cellStyle name="一般 2" xfId="38"/>
    <cellStyle name="一般 2 2" xfId="39"/>
    <cellStyle name="一般 21" xfId="40"/>
    <cellStyle name="一般 3" xfId="41"/>
    <cellStyle name="一般 4" xfId="42"/>
    <cellStyle name="一般 5" xfId="43"/>
    <cellStyle name="一般 6" xfId="44"/>
    <cellStyle name="一般 7" xfId="45"/>
    <cellStyle name="一般_102年度考核報表(期初分配)" xfId="46"/>
    <cellStyle name="一般_95考核表-1" xfId="47"/>
    <cellStyle name="一般_Book1" xfId="48"/>
    <cellStyle name="一般_臺南市103年度考核報表-分配1to哲鳳" xfId="49"/>
    <cellStyle name="Comma" xfId="50"/>
    <cellStyle name="千分位 2" xfId="51"/>
    <cellStyle name="Comma [0]" xfId="52"/>
    <cellStyle name="千分位[0] 2" xfId="53"/>
    <cellStyle name="中等" xfId="54"/>
    <cellStyle name="合計" xfId="55"/>
    <cellStyle name="好" xfId="56"/>
    <cellStyle name="Percent" xfId="57"/>
    <cellStyle name="百分比 2" xfId="58"/>
    <cellStyle name="計算方式" xfId="59"/>
    <cellStyle name="Currency" xfId="60"/>
    <cellStyle name="Currency [0]" xfId="61"/>
    <cellStyle name="貨幣[0]_Apply" xfId="62"/>
    <cellStyle name="連結的儲存格" xfId="63"/>
    <cellStyle name="備註" xfId="64"/>
    <cellStyle name="說明文字" xfId="65"/>
    <cellStyle name="輔色1" xfId="66"/>
    <cellStyle name="輔色2" xfId="67"/>
    <cellStyle name="輔色3" xfId="68"/>
    <cellStyle name="輔色4" xfId="69"/>
    <cellStyle name="輔色5" xfId="70"/>
    <cellStyle name="輔色6" xfId="71"/>
    <cellStyle name="標題" xfId="72"/>
    <cellStyle name="標題 1" xfId="73"/>
    <cellStyle name="標題 2" xfId="74"/>
    <cellStyle name="標題 3" xfId="75"/>
    <cellStyle name="標題 4" xfId="76"/>
    <cellStyle name="樣式 1" xfId="77"/>
    <cellStyle name="輸入" xfId="78"/>
    <cellStyle name="輸出" xfId="79"/>
    <cellStyle name="檢查儲存格" xfId="80"/>
    <cellStyle name="壞" xfId="81"/>
    <cellStyle name="警告文字"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89&#38928;&#31639;\89&#22283;&#20013;&#20154;&#26989;&#32147;&#36027;&#27010;&#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基表89"/>
      <sheetName val="基準表A3正反橫印"/>
      <sheetName val="正式人員估算表B4正反橫印"/>
      <sheetName val="國中概算B4正反直印"/>
      <sheetName val="人事費分析表"/>
      <sheetName val="用途別"/>
      <sheetName val="資本支出"/>
      <sheetName val="中程資本計畫"/>
      <sheetName val="Sheet3"/>
      <sheetName val="比較"/>
      <sheetName val="總表"/>
      <sheetName val="線性關係"/>
      <sheetName val="1-3款"/>
      <sheetName val="1-3款(人數)"/>
      <sheetName val="1-1.5"/>
      <sheetName val="1.0~1.5倍(人數)"/>
      <sheetName val="1.5-2.5"/>
      <sheetName val="1.5~2.5倍(人數)"/>
      <sheetName val="92.4-93.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80"/>
  <sheetViews>
    <sheetView view="pageBreakPreview" zoomScaleSheetLayoutView="100" zoomScalePageLayoutView="0" workbookViewId="0" topLeftCell="A1">
      <pane xSplit="2" topLeftCell="F1" activePane="topRight" state="frozen"/>
      <selection pane="topLeft" activeCell="A1" sqref="A1"/>
      <selection pane="topRight" activeCell="B3" sqref="B3:N3"/>
    </sheetView>
  </sheetViews>
  <sheetFormatPr defaultColWidth="9.00390625" defaultRowHeight="16.5"/>
  <cols>
    <col min="1" max="1" width="7.375" style="22" customWidth="1"/>
    <col min="2" max="2" width="52.25390625" style="22" customWidth="1"/>
    <col min="3" max="3" width="11.00390625" style="22" customWidth="1"/>
    <col min="4" max="5" width="11.50390625" style="22" customWidth="1"/>
    <col min="6" max="8" width="11.875" style="22" customWidth="1"/>
    <col min="9" max="9" width="11.00390625" style="22" customWidth="1"/>
    <col min="10" max="10" width="10.375" style="22" customWidth="1"/>
    <col min="11" max="11" width="11.00390625" style="22" customWidth="1"/>
    <col min="12" max="12" width="11.625" style="22" customWidth="1"/>
    <col min="13" max="13" width="13.625" style="22" customWidth="1"/>
    <col min="14" max="14" width="11.625" style="22" customWidth="1"/>
    <col min="15" max="15" width="13.625" style="22" customWidth="1"/>
    <col min="16" max="16384" width="9.00390625" style="22" customWidth="1"/>
  </cols>
  <sheetData>
    <row r="1" spans="1:15" ht="24" customHeight="1">
      <c r="A1" s="170" t="s">
        <v>623</v>
      </c>
      <c r="B1" s="25"/>
      <c r="C1" s="25"/>
      <c r="D1" s="25"/>
      <c r="E1" s="25"/>
      <c r="F1" s="25"/>
      <c r="G1" s="25"/>
      <c r="H1" s="25"/>
      <c r="I1" s="25"/>
      <c r="J1" s="25"/>
      <c r="K1" s="25"/>
      <c r="L1" s="25"/>
      <c r="M1" s="25"/>
      <c r="N1" s="25"/>
      <c r="O1" s="25"/>
    </row>
    <row r="2" spans="2:15" ht="18.75" customHeight="1">
      <c r="B2" s="171" t="s">
        <v>886</v>
      </c>
      <c r="C2" s="26"/>
      <c r="D2" s="26"/>
      <c r="E2" s="26"/>
      <c r="F2" s="26"/>
      <c r="G2" s="26"/>
      <c r="H2" s="26"/>
      <c r="I2" s="26"/>
      <c r="J2" s="26"/>
      <c r="K2" s="26"/>
      <c r="L2" s="26"/>
      <c r="M2" s="26"/>
      <c r="N2" s="26"/>
      <c r="O2" s="172"/>
    </row>
    <row r="3" spans="1:15" ht="18.75" customHeight="1">
      <c r="A3" s="22" t="s">
        <v>394</v>
      </c>
      <c r="B3" s="247" t="s">
        <v>395</v>
      </c>
      <c r="C3" s="247"/>
      <c r="D3" s="247"/>
      <c r="E3" s="247"/>
      <c r="F3" s="247"/>
      <c r="G3" s="247"/>
      <c r="H3" s="247"/>
      <c r="I3" s="247"/>
      <c r="J3" s="247"/>
      <c r="K3" s="247"/>
      <c r="L3" s="247"/>
      <c r="M3" s="247"/>
      <c r="N3" s="247"/>
      <c r="O3" s="172" t="s">
        <v>364</v>
      </c>
    </row>
    <row r="4" spans="1:15" ht="17.25" customHeight="1">
      <c r="A4" s="244" t="s">
        <v>365</v>
      </c>
      <c r="B4" s="245" t="s">
        <v>445</v>
      </c>
      <c r="C4" s="28" t="s">
        <v>366</v>
      </c>
      <c r="D4" s="27"/>
      <c r="E4" s="27"/>
      <c r="F4" s="27"/>
      <c r="G4" s="27"/>
      <c r="H4" s="27"/>
      <c r="I4" s="27"/>
      <c r="J4" s="27"/>
      <c r="K4" s="27"/>
      <c r="L4" s="27"/>
      <c r="M4" s="27"/>
      <c r="N4" s="248" t="s">
        <v>396</v>
      </c>
      <c r="O4" s="249"/>
    </row>
    <row r="5" spans="1:15" ht="16.5" customHeight="1">
      <c r="A5" s="245"/>
      <c r="B5" s="245"/>
      <c r="C5" s="245" t="s">
        <v>358</v>
      </c>
      <c r="D5" s="244" t="s">
        <v>397</v>
      </c>
      <c r="E5" s="243" t="s">
        <v>446</v>
      </c>
      <c r="F5" s="28" t="s">
        <v>367</v>
      </c>
      <c r="G5" s="28"/>
      <c r="H5" s="28"/>
      <c r="I5" s="28" t="s">
        <v>368</v>
      </c>
      <c r="J5" s="28"/>
      <c r="K5" s="28"/>
      <c r="L5" s="28"/>
      <c r="M5" s="244" t="s">
        <v>399</v>
      </c>
      <c r="N5" s="244" t="s">
        <v>400</v>
      </c>
      <c r="O5" s="244" t="s">
        <v>399</v>
      </c>
    </row>
    <row r="6" spans="1:15" ht="33.75" customHeight="1">
      <c r="A6" s="245"/>
      <c r="B6" s="245"/>
      <c r="C6" s="245"/>
      <c r="D6" s="244"/>
      <c r="E6" s="243"/>
      <c r="F6" s="29" t="s">
        <v>369</v>
      </c>
      <c r="G6" s="29" t="s">
        <v>370</v>
      </c>
      <c r="H6" s="174" t="s">
        <v>398</v>
      </c>
      <c r="I6" s="173" t="s">
        <v>401</v>
      </c>
      <c r="J6" s="29" t="s">
        <v>369</v>
      </c>
      <c r="K6" s="29" t="s">
        <v>370</v>
      </c>
      <c r="L6" s="174" t="s">
        <v>398</v>
      </c>
      <c r="M6" s="246"/>
      <c r="N6" s="250"/>
      <c r="O6" s="249"/>
    </row>
    <row r="7" spans="1:15" ht="16.5" customHeight="1">
      <c r="A7" s="23" t="s">
        <v>596</v>
      </c>
      <c r="B7" s="23"/>
      <c r="C7" s="21">
        <f>C8+C46</f>
        <v>10040812.632618695</v>
      </c>
      <c r="D7" s="21">
        <f aca="true" t="shared" si="0" ref="D7:O7">D8+D46</f>
        <v>4380685</v>
      </c>
      <c r="E7" s="21">
        <f t="shared" si="0"/>
        <v>5660127.6326186955</v>
      </c>
      <c r="F7" s="21">
        <f t="shared" si="0"/>
        <v>10040812.632618695</v>
      </c>
      <c r="G7" s="21">
        <f t="shared" si="0"/>
        <v>4380685</v>
      </c>
      <c r="H7" s="21">
        <f t="shared" si="0"/>
        <v>5660127.6326186955</v>
      </c>
      <c r="I7" s="21">
        <f t="shared" si="0"/>
        <v>0</v>
      </c>
      <c r="J7" s="21">
        <f t="shared" si="0"/>
        <v>0</v>
      </c>
      <c r="K7" s="21">
        <f t="shared" si="0"/>
        <v>0</v>
      </c>
      <c r="L7" s="21">
        <f t="shared" si="0"/>
        <v>0</v>
      </c>
      <c r="M7" s="21">
        <f t="shared" si="0"/>
        <v>5857982</v>
      </c>
      <c r="N7" s="21">
        <f t="shared" si="0"/>
        <v>1422806</v>
      </c>
      <c r="O7" s="21">
        <f t="shared" si="0"/>
        <v>893170</v>
      </c>
    </row>
    <row r="8" spans="1:15" ht="16.5" customHeight="1">
      <c r="A8" s="19" t="s">
        <v>597</v>
      </c>
      <c r="B8" s="19"/>
      <c r="C8" s="21">
        <f>C9+C17+C23+C26+C30+C36+C37+C38+C39+C42+C43</f>
        <v>6357951.6326186955</v>
      </c>
      <c r="D8" s="21">
        <f aca="true" t="shared" si="1" ref="D8:O8">D9+D17+D23+D26+D30+D36+D37+D38+D39+D42+D43</f>
        <v>2190619</v>
      </c>
      <c r="E8" s="21">
        <f t="shared" si="1"/>
        <v>4167332.6326186955</v>
      </c>
      <c r="F8" s="21">
        <f t="shared" si="1"/>
        <v>6357951.6326186955</v>
      </c>
      <c r="G8" s="21">
        <f t="shared" si="1"/>
        <v>2190619</v>
      </c>
      <c r="H8" s="21">
        <f t="shared" si="1"/>
        <v>4167332.6326186955</v>
      </c>
      <c r="I8" s="21">
        <f t="shared" si="1"/>
        <v>0</v>
      </c>
      <c r="J8" s="21">
        <f t="shared" si="1"/>
        <v>0</v>
      </c>
      <c r="K8" s="21">
        <f t="shared" si="1"/>
        <v>0</v>
      </c>
      <c r="L8" s="21">
        <f t="shared" si="1"/>
        <v>0</v>
      </c>
      <c r="M8" s="21">
        <f t="shared" si="1"/>
        <v>3605959</v>
      </c>
      <c r="N8" s="21">
        <f t="shared" si="1"/>
        <v>1113373</v>
      </c>
      <c r="O8" s="21">
        <f t="shared" si="1"/>
        <v>680359</v>
      </c>
    </row>
    <row r="9" spans="1:15" ht="16.5" customHeight="1">
      <c r="A9" s="19" t="s">
        <v>371</v>
      </c>
      <c r="B9" s="13" t="s">
        <v>346</v>
      </c>
      <c r="C9" s="21">
        <f>SUM(C10:C16)</f>
        <v>1063585</v>
      </c>
      <c r="D9" s="21">
        <f aca="true" t="shared" si="2" ref="D9:N9">SUM(D10:D16)</f>
        <v>368546</v>
      </c>
      <c r="E9" s="21">
        <f t="shared" si="2"/>
        <v>695039</v>
      </c>
      <c r="F9" s="21">
        <f t="shared" si="2"/>
        <v>1063585</v>
      </c>
      <c r="G9" s="21">
        <f t="shared" si="2"/>
        <v>368546</v>
      </c>
      <c r="H9" s="21">
        <f t="shared" si="2"/>
        <v>695039</v>
      </c>
      <c r="I9" s="21">
        <f t="shared" si="2"/>
        <v>0</v>
      </c>
      <c r="J9" s="21">
        <f t="shared" si="2"/>
        <v>0</v>
      </c>
      <c r="K9" s="21">
        <f t="shared" si="2"/>
        <v>0</v>
      </c>
      <c r="L9" s="21">
        <f t="shared" si="2"/>
        <v>0</v>
      </c>
      <c r="M9" s="21">
        <f t="shared" si="2"/>
        <v>618246</v>
      </c>
      <c r="N9" s="21">
        <f t="shared" si="2"/>
        <v>92798</v>
      </c>
      <c r="O9" s="21">
        <f>SUM(O10:O16)</f>
        <v>68039</v>
      </c>
    </row>
    <row r="10" spans="1:15" ht="16.5" customHeight="1">
      <c r="A10" s="19" t="s">
        <v>372</v>
      </c>
      <c r="B10" s="13" t="s">
        <v>373</v>
      </c>
      <c r="C10" s="21">
        <f>D10+E10</f>
        <v>892116</v>
      </c>
      <c r="D10" s="21">
        <f aca="true" t="shared" si="3" ref="D10:D53">G10+K10</f>
        <v>341846</v>
      </c>
      <c r="E10" s="21">
        <f>H10+L10</f>
        <v>550270</v>
      </c>
      <c r="F10" s="21">
        <f aca="true" t="shared" si="4" ref="F10:F53">G10+H10</f>
        <v>892116</v>
      </c>
      <c r="G10" s="21">
        <v>341846</v>
      </c>
      <c r="H10" s="21">
        <v>550270</v>
      </c>
      <c r="I10" s="21">
        <v>0</v>
      </c>
      <c r="J10" s="21">
        <f aca="true" t="shared" si="5" ref="J10:J53">K10+L10</f>
        <v>0</v>
      </c>
      <c r="K10" s="21">
        <v>0</v>
      </c>
      <c r="L10" s="21">
        <v>0</v>
      </c>
      <c r="M10" s="21">
        <v>488009</v>
      </c>
      <c r="N10" s="21">
        <v>0</v>
      </c>
      <c r="O10" s="21">
        <v>0</v>
      </c>
    </row>
    <row r="11" spans="1:15" ht="16.5" customHeight="1">
      <c r="A11" s="19" t="s">
        <v>374</v>
      </c>
      <c r="B11" s="13" t="s">
        <v>375</v>
      </c>
      <c r="C11" s="21">
        <f aca="true" t="shared" si="6" ref="C11:C16">D11+E11</f>
        <v>0</v>
      </c>
      <c r="D11" s="21">
        <f t="shared" si="3"/>
        <v>0</v>
      </c>
      <c r="E11" s="21">
        <f aca="true" t="shared" si="7" ref="E11:E53">H11+L11</f>
        <v>0</v>
      </c>
      <c r="F11" s="21">
        <f t="shared" si="4"/>
        <v>0</v>
      </c>
      <c r="G11" s="21">
        <v>0</v>
      </c>
      <c r="H11" s="21">
        <v>0</v>
      </c>
      <c r="I11" s="21">
        <v>0</v>
      </c>
      <c r="J11" s="21">
        <f t="shared" si="5"/>
        <v>0</v>
      </c>
      <c r="K11" s="21">
        <v>0</v>
      </c>
      <c r="L11" s="21">
        <v>0</v>
      </c>
      <c r="M11" s="21">
        <v>0</v>
      </c>
      <c r="N11" s="21">
        <v>0</v>
      </c>
      <c r="O11" s="21">
        <v>0</v>
      </c>
    </row>
    <row r="12" spans="1:15" ht="16.5" customHeight="1">
      <c r="A12" s="19" t="s">
        <v>376</v>
      </c>
      <c r="B12" s="13" t="s">
        <v>377</v>
      </c>
      <c r="C12" s="21">
        <f t="shared" si="6"/>
        <v>21919</v>
      </c>
      <c r="D12" s="21">
        <f t="shared" si="3"/>
        <v>10931</v>
      </c>
      <c r="E12" s="21">
        <f t="shared" si="7"/>
        <v>10988</v>
      </c>
      <c r="F12" s="21">
        <f t="shared" si="4"/>
        <v>21919</v>
      </c>
      <c r="G12" s="21">
        <v>10931</v>
      </c>
      <c r="H12" s="21">
        <v>10988</v>
      </c>
      <c r="I12" s="21">
        <v>0</v>
      </c>
      <c r="J12" s="21">
        <f t="shared" si="5"/>
        <v>0</v>
      </c>
      <c r="K12" s="21">
        <v>0</v>
      </c>
      <c r="L12" s="21">
        <v>0</v>
      </c>
      <c r="M12" s="21">
        <v>8907</v>
      </c>
      <c r="N12" s="21">
        <v>0</v>
      </c>
      <c r="O12" s="21">
        <v>0</v>
      </c>
    </row>
    <row r="13" spans="1:15" ht="16.5" customHeight="1">
      <c r="A13" s="19" t="s">
        <v>598</v>
      </c>
      <c r="B13" s="13" t="s">
        <v>599</v>
      </c>
      <c r="C13" s="21">
        <f t="shared" si="6"/>
        <v>5697</v>
      </c>
      <c r="D13" s="21">
        <f t="shared" si="3"/>
        <v>773</v>
      </c>
      <c r="E13" s="21">
        <f t="shared" si="7"/>
        <v>4924</v>
      </c>
      <c r="F13" s="21">
        <f t="shared" si="4"/>
        <v>5697</v>
      </c>
      <c r="G13" s="21">
        <v>773</v>
      </c>
      <c r="H13" s="21">
        <v>4924</v>
      </c>
      <c r="I13" s="21">
        <v>0</v>
      </c>
      <c r="J13" s="21">
        <f t="shared" si="5"/>
        <v>0</v>
      </c>
      <c r="K13" s="21">
        <v>0</v>
      </c>
      <c r="L13" s="21">
        <v>0</v>
      </c>
      <c r="M13" s="21">
        <v>3410</v>
      </c>
      <c r="N13" s="21">
        <v>40990</v>
      </c>
      <c r="O13" s="21">
        <v>33682</v>
      </c>
    </row>
    <row r="14" spans="1:15" ht="16.5" customHeight="1">
      <c r="A14" s="19" t="s">
        <v>378</v>
      </c>
      <c r="B14" s="13" t="s">
        <v>600</v>
      </c>
      <c r="C14" s="21">
        <f t="shared" si="6"/>
        <v>0</v>
      </c>
      <c r="D14" s="21">
        <f t="shared" si="3"/>
        <v>0</v>
      </c>
      <c r="E14" s="21">
        <f t="shared" si="7"/>
        <v>0</v>
      </c>
      <c r="F14" s="21">
        <f t="shared" si="4"/>
        <v>0</v>
      </c>
      <c r="G14" s="21">
        <v>0</v>
      </c>
      <c r="H14" s="21">
        <v>0</v>
      </c>
      <c r="I14" s="21">
        <v>0</v>
      </c>
      <c r="J14" s="21">
        <f t="shared" si="5"/>
        <v>0</v>
      </c>
      <c r="K14" s="21">
        <v>0</v>
      </c>
      <c r="L14" s="21">
        <v>0</v>
      </c>
      <c r="M14" s="21">
        <v>0</v>
      </c>
      <c r="N14" s="21">
        <v>0</v>
      </c>
      <c r="O14" s="21">
        <v>0</v>
      </c>
    </row>
    <row r="15" spans="1:15" ht="16.5" customHeight="1">
      <c r="A15" s="19" t="s">
        <v>379</v>
      </c>
      <c r="B15" s="13" t="s">
        <v>601</v>
      </c>
      <c r="C15" s="21">
        <f t="shared" si="6"/>
        <v>2050</v>
      </c>
      <c r="D15" s="21">
        <f t="shared" si="3"/>
        <v>1022</v>
      </c>
      <c r="E15" s="21">
        <f t="shared" si="7"/>
        <v>1028</v>
      </c>
      <c r="F15" s="21">
        <f t="shared" si="4"/>
        <v>2050</v>
      </c>
      <c r="G15" s="21">
        <v>1022</v>
      </c>
      <c r="H15" s="21">
        <v>1028</v>
      </c>
      <c r="I15" s="21">
        <v>0</v>
      </c>
      <c r="J15" s="21">
        <f t="shared" si="5"/>
        <v>0</v>
      </c>
      <c r="K15" s="21">
        <v>0</v>
      </c>
      <c r="L15" s="21">
        <v>0</v>
      </c>
      <c r="M15" s="21">
        <v>1654</v>
      </c>
      <c r="N15" s="21">
        <v>28710</v>
      </c>
      <c r="O15" s="21">
        <v>21647</v>
      </c>
    </row>
    <row r="16" spans="1:15" ht="16.5" customHeight="1">
      <c r="A16" s="19" t="s">
        <v>447</v>
      </c>
      <c r="B16" s="20" t="s">
        <v>602</v>
      </c>
      <c r="C16" s="21">
        <f t="shared" si="6"/>
        <v>141803</v>
      </c>
      <c r="D16" s="21">
        <f t="shared" si="3"/>
        <v>13974</v>
      </c>
      <c r="E16" s="21">
        <f t="shared" si="7"/>
        <v>127829</v>
      </c>
      <c r="F16" s="21">
        <f t="shared" si="4"/>
        <v>141803</v>
      </c>
      <c r="G16" s="21">
        <v>13974</v>
      </c>
      <c r="H16" s="21">
        <v>127829</v>
      </c>
      <c r="I16" s="21">
        <v>0</v>
      </c>
      <c r="J16" s="21">
        <f t="shared" si="5"/>
        <v>0</v>
      </c>
      <c r="K16" s="21">
        <v>0</v>
      </c>
      <c r="L16" s="21">
        <v>0</v>
      </c>
      <c r="M16" s="21">
        <v>116266</v>
      </c>
      <c r="N16" s="21">
        <v>23098</v>
      </c>
      <c r="O16" s="21">
        <v>12710</v>
      </c>
    </row>
    <row r="17" spans="1:15" ht="16.5" customHeight="1">
      <c r="A17" s="19" t="s">
        <v>361</v>
      </c>
      <c r="B17" s="20" t="s">
        <v>402</v>
      </c>
      <c r="C17" s="21">
        <f>SUM(C18:C22)</f>
        <v>656998.6326186956</v>
      </c>
      <c r="D17" s="21">
        <f aca="true" t="shared" si="8" ref="D17:O17">SUM(D18:D22)</f>
        <v>29329</v>
      </c>
      <c r="E17" s="21">
        <f t="shared" si="8"/>
        <v>627669.6326186956</v>
      </c>
      <c r="F17" s="21">
        <f t="shared" si="8"/>
        <v>656998.6326186956</v>
      </c>
      <c r="G17" s="21">
        <f t="shared" si="8"/>
        <v>29329</v>
      </c>
      <c r="H17" s="21">
        <f t="shared" si="8"/>
        <v>627669.6326186956</v>
      </c>
      <c r="I17" s="21">
        <f t="shared" si="8"/>
        <v>0</v>
      </c>
      <c r="J17" s="21">
        <f t="shared" si="8"/>
        <v>0</v>
      </c>
      <c r="K17" s="21">
        <f t="shared" si="8"/>
        <v>0</v>
      </c>
      <c r="L17" s="21">
        <f t="shared" si="8"/>
        <v>0</v>
      </c>
      <c r="M17" s="21">
        <f t="shared" si="8"/>
        <v>318706</v>
      </c>
      <c r="N17" s="21">
        <f t="shared" si="8"/>
        <v>417097</v>
      </c>
      <c r="O17" s="21">
        <f t="shared" si="8"/>
        <v>222514</v>
      </c>
    </row>
    <row r="18" spans="1:15" ht="16.5" customHeight="1">
      <c r="A18" s="19" t="s">
        <v>380</v>
      </c>
      <c r="B18" s="20" t="s">
        <v>351</v>
      </c>
      <c r="C18" s="21">
        <f>D18+E18</f>
        <v>500</v>
      </c>
      <c r="D18" s="21">
        <f t="shared" si="3"/>
        <v>55.30228355511746</v>
      </c>
      <c r="E18" s="21">
        <f t="shared" si="7"/>
        <v>444.69771644488253</v>
      </c>
      <c r="F18" s="21">
        <f t="shared" si="4"/>
        <v>500</v>
      </c>
      <c r="G18" s="21">
        <v>55.30228355511746</v>
      </c>
      <c r="H18" s="21">
        <v>444.69771644488253</v>
      </c>
      <c r="I18" s="21">
        <v>0</v>
      </c>
      <c r="J18" s="21">
        <f t="shared" si="5"/>
        <v>0</v>
      </c>
      <c r="K18" s="21">
        <v>0</v>
      </c>
      <c r="L18" s="21">
        <v>0</v>
      </c>
      <c r="M18" s="21">
        <v>1612</v>
      </c>
      <c r="N18" s="21">
        <v>0</v>
      </c>
      <c r="O18" s="21">
        <v>0</v>
      </c>
    </row>
    <row r="19" spans="1:15" ht="16.5" customHeight="1">
      <c r="A19" s="19" t="s">
        <v>603</v>
      </c>
      <c r="B19" s="20" t="s">
        <v>604</v>
      </c>
      <c r="C19" s="21">
        <f>D19+E19</f>
        <v>16954</v>
      </c>
      <c r="D19" s="21">
        <f t="shared" si="3"/>
        <v>10816</v>
      </c>
      <c r="E19" s="21">
        <f t="shared" si="7"/>
        <v>6138</v>
      </c>
      <c r="F19" s="21">
        <f t="shared" si="4"/>
        <v>16954</v>
      </c>
      <c r="G19" s="21">
        <v>10816</v>
      </c>
      <c r="H19" s="21">
        <v>6138</v>
      </c>
      <c r="I19" s="21">
        <v>0</v>
      </c>
      <c r="J19" s="21">
        <f t="shared" si="5"/>
        <v>0</v>
      </c>
      <c r="K19" s="21">
        <v>0</v>
      </c>
      <c r="L19" s="21">
        <v>0</v>
      </c>
      <c r="M19" s="21">
        <v>6379</v>
      </c>
      <c r="N19" s="21">
        <v>0</v>
      </c>
      <c r="O19" s="21">
        <v>0</v>
      </c>
    </row>
    <row r="20" spans="1:15" ht="16.5" customHeight="1">
      <c r="A20" s="19" t="s">
        <v>605</v>
      </c>
      <c r="B20" s="20" t="s">
        <v>606</v>
      </c>
      <c r="C20" s="21">
        <f>D20+E20</f>
        <v>18000</v>
      </c>
      <c r="D20" s="21">
        <f t="shared" si="3"/>
        <v>15820</v>
      </c>
      <c r="E20" s="21">
        <f t="shared" si="7"/>
        <v>2180</v>
      </c>
      <c r="F20" s="21">
        <f t="shared" si="4"/>
        <v>18000</v>
      </c>
      <c r="G20" s="21">
        <v>15820</v>
      </c>
      <c r="H20" s="21">
        <v>2180</v>
      </c>
      <c r="I20" s="21">
        <v>0</v>
      </c>
      <c r="J20" s="21">
        <f t="shared" si="5"/>
        <v>0</v>
      </c>
      <c r="K20" s="21">
        <v>0</v>
      </c>
      <c r="L20" s="21">
        <v>0</v>
      </c>
      <c r="M20" s="21">
        <v>6126</v>
      </c>
      <c r="N20" s="21">
        <v>0</v>
      </c>
      <c r="O20" s="21">
        <v>0</v>
      </c>
    </row>
    <row r="21" spans="1:15" ht="16.5" customHeight="1">
      <c r="A21" s="19" t="s">
        <v>391</v>
      </c>
      <c r="B21" s="20" t="s">
        <v>607</v>
      </c>
      <c r="C21" s="21">
        <f>D21+E21</f>
        <v>16968</v>
      </c>
      <c r="D21" s="21">
        <f t="shared" si="3"/>
        <v>1126.065097749302</v>
      </c>
      <c r="E21" s="21">
        <f t="shared" si="7"/>
        <v>15841.934902250698</v>
      </c>
      <c r="F21" s="21">
        <f t="shared" si="4"/>
        <v>16968</v>
      </c>
      <c r="G21" s="21">
        <v>1126.065097749302</v>
      </c>
      <c r="H21" s="21">
        <v>15841.934902250698</v>
      </c>
      <c r="I21" s="21">
        <v>0</v>
      </c>
      <c r="J21" s="21">
        <f t="shared" si="5"/>
        <v>0</v>
      </c>
      <c r="K21" s="21">
        <v>0</v>
      </c>
      <c r="L21" s="21">
        <v>0</v>
      </c>
      <c r="M21" s="21">
        <v>12305</v>
      </c>
      <c r="N21" s="21">
        <v>0</v>
      </c>
      <c r="O21" s="21">
        <v>0</v>
      </c>
    </row>
    <row r="22" spans="1:15" ht="16.5" customHeight="1">
      <c r="A22" s="19" t="s">
        <v>608</v>
      </c>
      <c r="B22" s="20" t="s">
        <v>609</v>
      </c>
      <c r="C22" s="21">
        <f>D22+E22</f>
        <v>604576.6326186956</v>
      </c>
      <c r="D22" s="21">
        <f t="shared" si="3"/>
        <v>1511.6326186955807</v>
      </c>
      <c r="E22" s="21">
        <f t="shared" si="7"/>
        <v>603065</v>
      </c>
      <c r="F22" s="21">
        <f t="shared" si="4"/>
        <v>604576.6326186956</v>
      </c>
      <c r="G22" s="21">
        <v>1511.6326186955807</v>
      </c>
      <c r="H22" s="21">
        <v>603065</v>
      </c>
      <c r="I22" s="21">
        <v>0</v>
      </c>
      <c r="J22" s="21">
        <f t="shared" si="5"/>
        <v>0</v>
      </c>
      <c r="K22" s="21">
        <v>0</v>
      </c>
      <c r="L22" s="21">
        <v>0</v>
      </c>
      <c r="M22" s="21">
        <v>292284</v>
      </c>
      <c r="N22" s="21">
        <v>417097</v>
      </c>
      <c r="O22" s="21">
        <v>222514</v>
      </c>
    </row>
    <row r="23" spans="1:15" ht="16.5" customHeight="1">
      <c r="A23" s="19" t="s">
        <v>610</v>
      </c>
      <c r="B23" s="20" t="s">
        <v>347</v>
      </c>
      <c r="C23" s="21">
        <f>SUM(C24:C25)</f>
        <v>40387</v>
      </c>
      <c r="D23" s="21">
        <f aca="true" t="shared" si="9" ref="D23:O23">SUM(D24:D25)</f>
        <v>11941</v>
      </c>
      <c r="E23" s="21">
        <f t="shared" si="9"/>
        <v>28446</v>
      </c>
      <c r="F23" s="21">
        <f t="shared" si="9"/>
        <v>40387</v>
      </c>
      <c r="G23" s="21">
        <f t="shared" si="9"/>
        <v>11941</v>
      </c>
      <c r="H23" s="21">
        <f t="shared" si="9"/>
        <v>28446</v>
      </c>
      <c r="I23" s="21">
        <f t="shared" si="9"/>
        <v>0</v>
      </c>
      <c r="J23" s="21">
        <f t="shared" si="9"/>
        <v>0</v>
      </c>
      <c r="K23" s="21">
        <f t="shared" si="9"/>
        <v>0</v>
      </c>
      <c r="L23" s="21">
        <f t="shared" si="9"/>
        <v>0</v>
      </c>
      <c r="M23" s="21">
        <f t="shared" si="9"/>
        <v>23550</v>
      </c>
      <c r="N23" s="21">
        <f t="shared" si="9"/>
        <v>6099</v>
      </c>
      <c r="O23" s="21">
        <f t="shared" si="9"/>
        <v>1515</v>
      </c>
    </row>
    <row r="24" spans="1:15" ht="16.5" customHeight="1">
      <c r="A24" s="19" t="s">
        <v>611</v>
      </c>
      <c r="B24" s="20" t="s">
        <v>612</v>
      </c>
      <c r="C24" s="21">
        <f>D24+E24</f>
        <v>34016</v>
      </c>
      <c r="D24" s="21">
        <f t="shared" si="3"/>
        <v>9918.191434724984</v>
      </c>
      <c r="E24" s="21">
        <f t="shared" si="7"/>
        <v>24097.808565275016</v>
      </c>
      <c r="F24" s="21">
        <f t="shared" si="4"/>
        <v>34016</v>
      </c>
      <c r="G24" s="21">
        <v>9918.191434724984</v>
      </c>
      <c r="H24" s="21">
        <v>24097.808565275016</v>
      </c>
      <c r="I24" s="21">
        <v>0</v>
      </c>
      <c r="J24" s="21">
        <f t="shared" si="5"/>
        <v>0</v>
      </c>
      <c r="K24" s="21">
        <v>0</v>
      </c>
      <c r="L24" s="21">
        <v>0</v>
      </c>
      <c r="M24" s="24">
        <v>21021</v>
      </c>
      <c r="N24" s="21">
        <v>0</v>
      </c>
      <c r="O24" s="21">
        <v>0</v>
      </c>
    </row>
    <row r="25" spans="1:15" ht="16.5" customHeight="1">
      <c r="A25" s="19" t="s">
        <v>613</v>
      </c>
      <c r="B25" s="20" t="s">
        <v>0</v>
      </c>
      <c r="C25" s="21">
        <f>D25+E25</f>
        <v>6371</v>
      </c>
      <c r="D25" s="21">
        <f t="shared" si="3"/>
        <v>2022.8085652750167</v>
      </c>
      <c r="E25" s="21">
        <f t="shared" si="7"/>
        <v>4348.191434724983</v>
      </c>
      <c r="F25" s="21">
        <f t="shared" si="4"/>
        <v>6371</v>
      </c>
      <c r="G25" s="21">
        <v>2022.8085652750167</v>
      </c>
      <c r="H25" s="21">
        <v>4348.191434724983</v>
      </c>
      <c r="I25" s="21">
        <v>0</v>
      </c>
      <c r="J25" s="21">
        <f t="shared" si="5"/>
        <v>0</v>
      </c>
      <c r="K25" s="21">
        <v>0</v>
      </c>
      <c r="L25" s="21">
        <v>0</v>
      </c>
      <c r="M25" s="24">
        <v>2529</v>
      </c>
      <c r="N25" s="21">
        <v>6099</v>
      </c>
      <c r="O25" s="21">
        <v>1515</v>
      </c>
    </row>
    <row r="26" spans="1:15" ht="16.5" customHeight="1">
      <c r="A26" s="19" t="s">
        <v>1</v>
      </c>
      <c r="B26" s="13" t="s">
        <v>348</v>
      </c>
      <c r="C26" s="21">
        <f>SUM(C27:C29)</f>
        <v>1406708</v>
      </c>
      <c r="D26" s="21">
        <f aca="true" t="shared" si="10" ref="D26:O26">SUM(D27:D29)</f>
        <v>449049</v>
      </c>
      <c r="E26" s="21">
        <f t="shared" si="10"/>
        <v>957659</v>
      </c>
      <c r="F26" s="21">
        <f t="shared" si="10"/>
        <v>1406708</v>
      </c>
      <c r="G26" s="21">
        <f t="shared" si="10"/>
        <v>449049</v>
      </c>
      <c r="H26" s="21">
        <f t="shared" si="10"/>
        <v>957659</v>
      </c>
      <c r="I26" s="21">
        <f t="shared" si="10"/>
        <v>0</v>
      </c>
      <c r="J26" s="21">
        <f t="shared" si="10"/>
        <v>0</v>
      </c>
      <c r="K26" s="21">
        <f t="shared" si="10"/>
        <v>0</v>
      </c>
      <c r="L26" s="21">
        <f t="shared" si="10"/>
        <v>0</v>
      </c>
      <c r="M26" s="21">
        <f t="shared" si="10"/>
        <v>706976</v>
      </c>
      <c r="N26" s="21">
        <f t="shared" si="10"/>
        <v>167938</v>
      </c>
      <c r="O26" s="21">
        <f t="shared" si="10"/>
        <v>116985</v>
      </c>
    </row>
    <row r="27" spans="1:15" ht="16.5" customHeight="1">
      <c r="A27" s="19" t="s">
        <v>2</v>
      </c>
      <c r="B27" s="13" t="s">
        <v>381</v>
      </c>
      <c r="C27" s="21">
        <f>D27+E27</f>
        <v>666533</v>
      </c>
      <c r="D27" s="21">
        <f t="shared" si="3"/>
        <v>264379</v>
      </c>
      <c r="E27" s="21">
        <f t="shared" si="7"/>
        <v>402154</v>
      </c>
      <c r="F27" s="21">
        <f t="shared" si="4"/>
        <v>666533</v>
      </c>
      <c r="G27" s="21">
        <v>264379</v>
      </c>
      <c r="H27" s="21">
        <v>402154</v>
      </c>
      <c r="I27" s="21">
        <v>0</v>
      </c>
      <c r="J27" s="21">
        <f t="shared" si="5"/>
        <v>0</v>
      </c>
      <c r="K27" s="21">
        <v>0</v>
      </c>
      <c r="L27" s="21">
        <v>0</v>
      </c>
      <c r="M27" s="21">
        <v>459379</v>
      </c>
      <c r="N27" s="21">
        <v>0</v>
      </c>
      <c r="O27" s="21">
        <v>0</v>
      </c>
    </row>
    <row r="28" spans="1:15" ht="16.5" customHeight="1">
      <c r="A28" s="19" t="s">
        <v>3</v>
      </c>
      <c r="B28" s="20" t="s">
        <v>4</v>
      </c>
      <c r="C28" s="21">
        <f>D28+E28</f>
        <v>89165</v>
      </c>
      <c r="D28" s="21">
        <f t="shared" si="3"/>
        <v>11769</v>
      </c>
      <c r="E28" s="21">
        <f t="shared" si="7"/>
        <v>77396</v>
      </c>
      <c r="F28" s="21">
        <f t="shared" si="4"/>
        <v>89165</v>
      </c>
      <c r="G28" s="21">
        <v>11769</v>
      </c>
      <c r="H28" s="21">
        <v>77396</v>
      </c>
      <c r="I28" s="21">
        <v>0</v>
      </c>
      <c r="J28" s="21">
        <f t="shared" si="5"/>
        <v>0</v>
      </c>
      <c r="K28" s="21">
        <v>0</v>
      </c>
      <c r="L28" s="21">
        <v>0</v>
      </c>
      <c r="M28" s="21">
        <v>71438</v>
      </c>
      <c r="N28" s="21">
        <v>0</v>
      </c>
      <c r="O28" s="21">
        <v>0</v>
      </c>
    </row>
    <row r="29" spans="1:15" ht="16.5" customHeight="1">
      <c r="A29" s="19" t="s">
        <v>5</v>
      </c>
      <c r="B29" s="20" t="s">
        <v>6</v>
      </c>
      <c r="C29" s="21">
        <f>D29+E29</f>
        <v>651010</v>
      </c>
      <c r="D29" s="21">
        <f t="shared" si="3"/>
        <v>172901</v>
      </c>
      <c r="E29" s="21">
        <f t="shared" si="7"/>
        <v>478109</v>
      </c>
      <c r="F29" s="21">
        <f t="shared" si="4"/>
        <v>651010</v>
      </c>
      <c r="G29" s="21">
        <v>172901</v>
      </c>
      <c r="H29" s="21">
        <v>478109</v>
      </c>
      <c r="I29" s="21">
        <v>0</v>
      </c>
      <c r="J29" s="21">
        <f t="shared" si="5"/>
        <v>0</v>
      </c>
      <c r="K29" s="21">
        <v>0</v>
      </c>
      <c r="L29" s="21">
        <v>0</v>
      </c>
      <c r="M29" s="21">
        <v>176159</v>
      </c>
      <c r="N29" s="21">
        <v>167938</v>
      </c>
      <c r="O29" s="21">
        <v>116985</v>
      </c>
    </row>
    <row r="30" spans="1:15" ht="16.5" customHeight="1">
      <c r="A30" s="19" t="s">
        <v>7</v>
      </c>
      <c r="B30" s="13" t="s">
        <v>349</v>
      </c>
      <c r="C30" s="21">
        <f aca="true" t="shared" si="11" ref="C30:L30">SUM(C31:C35)</f>
        <v>2558329</v>
      </c>
      <c r="D30" s="21">
        <f t="shared" si="11"/>
        <v>1157736</v>
      </c>
      <c r="E30" s="21">
        <f t="shared" si="11"/>
        <v>1400593</v>
      </c>
      <c r="F30" s="21">
        <f t="shared" si="11"/>
        <v>2558329</v>
      </c>
      <c r="G30" s="21">
        <f t="shared" si="11"/>
        <v>1157736</v>
      </c>
      <c r="H30" s="21">
        <f t="shared" si="11"/>
        <v>1400593</v>
      </c>
      <c r="I30" s="21">
        <f t="shared" si="11"/>
        <v>0</v>
      </c>
      <c r="J30" s="21">
        <f t="shared" si="11"/>
        <v>0</v>
      </c>
      <c r="K30" s="21">
        <f t="shared" si="11"/>
        <v>0</v>
      </c>
      <c r="L30" s="21">
        <f t="shared" si="11"/>
        <v>0</v>
      </c>
      <c r="M30" s="21">
        <f>SUM(M31:M35)</f>
        <v>1589175</v>
      </c>
      <c r="N30" s="21">
        <f>SUM(N31:N35)</f>
        <v>411956</v>
      </c>
      <c r="O30" s="21">
        <f>SUM(O31:O35)</f>
        <v>261970</v>
      </c>
    </row>
    <row r="31" spans="1:15" ht="16.5" customHeight="1">
      <c r="A31" s="19" t="s">
        <v>8</v>
      </c>
      <c r="B31" s="20" t="s">
        <v>9</v>
      </c>
      <c r="C31" s="21">
        <f>D31+E31</f>
        <v>1975002</v>
      </c>
      <c r="D31" s="21">
        <f t="shared" si="3"/>
        <v>903734</v>
      </c>
      <c r="E31" s="21">
        <f t="shared" si="7"/>
        <v>1071268</v>
      </c>
      <c r="F31" s="21">
        <f t="shared" si="4"/>
        <v>1975002</v>
      </c>
      <c r="G31" s="21">
        <f>776057+117963+9714</f>
        <v>903734</v>
      </c>
      <c r="H31" s="21">
        <v>1071268</v>
      </c>
      <c r="I31" s="21">
        <v>0</v>
      </c>
      <c r="J31" s="21">
        <f t="shared" si="5"/>
        <v>0</v>
      </c>
      <c r="K31" s="21">
        <v>0</v>
      </c>
      <c r="L31" s="21">
        <v>0</v>
      </c>
      <c r="M31" s="21">
        <v>1320085</v>
      </c>
      <c r="N31" s="21">
        <v>0</v>
      </c>
      <c r="O31" s="21">
        <v>0</v>
      </c>
    </row>
    <row r="32" spans="1:15" ht="16.5" customHeight="1">
      <c r="A32" s="19" t="s">
        <v>386</v>
      </c>
      <c r="B32" s="20" t="s">
        <v>10</v>
      </c>
      <c r="C32" s="21">
        <f aca="true" t="shared" si="12" ref="C32:C38">D32+E32</f>
        <v>88729</v>
      </c>
      <c r="D32" s="21">
        <f t="shared" si="3"/>
        <v>37093</v>
      </c>
      <c r="E32" s="21">
        <f t="shared" si="7"/>
        <v>51636</v>
      </c>
      <c r="F32" s="21">
        <f t="shared" si="4"/>
        <v>88729</v>
      </c>
      <c r="G32" s="21">
        <v>37093</v>
      </c>
      <c r="H32" s="21">
        <v>51636</v>
      </c>
      <c r="I32" s="21">
        <v>0</v>
      </c>
      <c r="J32" s="21">
        <f t="shared" si="5"/>
        <v>0</v>
      </c>
      <c r="K32" s="21">
        <v>0</v>
      </c>
      <c r="L32" s="21">
        <v>0</v>
      </c>
      <c r="M32" s="21">
        <v>53738</v>
      </c>
      <c r="N32" s="21">
        <v>0</v>
      </c>
      <c r="O32" s="21">
        <v>0</v>
      </c>
    </row>
    <row r="33" spans="1:15" ht="16.5" customHeight="1">
      <c r="A33" s="19" t="s">
        <v>387</v>
      </c>
      <c r="B33" s="20" t="s">
        <v>11</v>
      </c>
      <c r="C33" s="21">
        <f t="shared" si="12"/>
        <v>211906</v>
      </c>
      <c r="D33" s="21">
        <f t="shared" si="3"/>
        <v>92693</v>
      </c>
      <c r="E33" s="21">
        <f t="shared" si="7"/>
        <v>119213</v>
      </c>
      <c r="F33" s="21">
        <f t="shared" si="4"/>
        <v>211906</v>
      </c>
      <c r="G33" s="21">
        <v>92693</v>
      </c>
      <c r="H33" s="21">
        <v>119213</v>
      </c>
      <c r="I33" s="21">
        <v>0</v>
      </c>
      <c r="J33" s="21">
        <f t="shared" si="5"/>
        <v>0</v>
      </c>
      <c r="K33" s="21">
        <v>0</v>
      </c>
      <c r="L33" s="21">
        <v>0</v>
      </c>
      <c r="M33" s="21">
        <v>70667</v>
      </c>
      <c r="N33" s="21">
        <v>209012</v>
      </c>
      <c r="O33" s="21">
        <v>199998</v>
      </c>
    </row>
    <row r="34" spans="1:15" ht="16.5" customHeight="1">
      <c r="A34" s="19" t="s">
        <v>388</v>
      </c>
      <c r="B34" s="20" t="s">
        <v>12</v>
      </c>
      <c r="C34" s="21">
        <f t="shared" si="12"/>
        <v>161289</v>
      </c>
      <c r="D34" s="21">
        <f t="shared" si="3"/>
        <v>79769</v>
      </c>
      <c r="E34" s="21">
        <f t="shared" si="7"/>
        <v>81520</v>
      </c>
      <c r="F34" s="21">
        <f t="shared" si="4"/>
        <v>161289</v>
      </c>
      <c r="G34" s="21">
        <v>79769</v>
      </c>
      <c r="H34" s="21">
        <v>81520</v>
      </c>
      <c r="I34" s="21">
        <v>0</v>
      </c>
      <c r="J34" s="21">
        <f t="shared" si="5"/>
        <v>0</v>
      </c>
      <c r="K34" s="21">
        <v>0</v>
      </c>
      <c r="L34" s="21">
        <v>0</v>
      </c>
      <c r="M34" s="21">
        <v>94254</v>
      </c>
      <c r="N34" s="21">
        <v>0</v>
      </c>
      <c r="O34" s="21">
        <v>0</v>
      </c>
    </row>
    <row r="35" spans="1:15" ht="16.5" customHeight="1">
      <c r="A35" s="19" t="s">
        <v>389</v>
      </c>
      <c r="B35" s="20" t="s">
        <v>13</v>
      </c>
      <c r="C35" s="21">
        <f t="shared" si="12"/>
        <v>121403</v>
      </c>
      <c r="D35" s="21">
        <f t="shared" si="3"/>
        <v>44447</v>
      </c>
      <c r="E35" s="21">
        <f t="shared" si="7"/>
        <v>76956</v>
      </c>
      <c r="F35" s="21">
        <f t="shared" si="4"/>
        <v>121403</v>
      </c>
      <c r="G35" s="21">
        <v>44447</v>
      </c>
      <c r="H35" s="21">
        <v>76956</v>
      </c>
      <c r="I35" s="21">
        <v>0</v>
      </c>
      <c r="J35" s="21">
        <f t="shared" si="5"/>
        <v>0</v>
      </c>
      <c r="K35" s="21">
        <v>0</v>
      </c>
      <c r="L35" s="21">
        <v>0</v>
      </c>
      <c r="M35" s="21">
        <v>50431</v>
      </c>
      <c r="N35" s="21">
        <v>202944</v>
      </c>
      <c r="O35" s="21">
        <v>61972</v>
      </c>
    </row>
    <row r="36" spans="1:15" ht="16.5" customHeight="1">
      <c r="A36" s="19" t="s">
        <v>403</v>
      </c>
      <c r="B36" s="13" t="s">
        <v>404</v>
      </c>
      <c r="C36" s="21">
        <f t="shared" si="12"/>
        <v>52500</v>
      </c>
      <c r="D36" s="21">
        <f t="shared" si="3"/>
        <v>25965</v>
      </c>
      <c r="E36" s="21">
        <f t="shared" si="7"/>
        <v>26535</v>
      </c>
      <c r="F36" s="21">
        <f t="shared" si="4"/>
        <v>52500</v>
      </c>
      <c r="G36" s="21">
        <v>25965</v>
      </c>
      <c r="H36" s="21">
        <v>26535</v>
      </c>
      <c r="I36" s="21">
        <v>0</v>
      </c>
      <c r="J36" s="21">
        <f t="shared" si="5"/>
        <v>0</v>
      </c>
      <c r="K36" s="21">
        <v>0</v>
      </c>
      <c r="L36" s="21">
        <v>0</v>
      </c>
      <c r="M36" s="21">
        <v>35397</v>
      </c>
      <c r="N36" s="21">
        <v>2500</v>
      </c>
      <c r="O36" s="21">
        <v>1747</v>
      </c>
    </row>
    <row r="37" spans="1:15" ht="16.5" customHeight="1">
      <c r="A37" s="19" t="s">
        <v>405</v>
      </c>
      <c r="B37" s="13" t="s">
        <v>406</v>
      </c>
      <c r="C37" s="21">
        <f t="shared" si="12"/>
        <v>1089</v>
      </c>
      <c r="D37" s="21">
        <f t="shared" si="3"/>
        <v>540</v>
      </c>
      <c r="E37" s="21">
        <f t="shared" si="7"/>
        <v>549</v>
      </c>
      <c r="F37" s="21">
        <f t="shared" si="4"/>
        <v>1089</v>
      </c>
      <c r="G37" s="21">
        <v>540</v>
      </c>
      <c r="H37" s="21">
        <v>549</v>
      </c>
      <c r="I37" s="21">
        <v>0</v>
      </c>
      <c r="J37" s="21">
        <f t="shared" si="5"/>
        <v>0</v>
      </c>
      <c r="K37" s="21">
        <v>0</v>
      </c>
      <c r="L37" s="21">
        <v>0</v>
      </c>
      <c r="M37" s="21">
        <v>100</v>
      </c>
      <c r="N37" s="21">
        <v>2820</v>
      </c>
      <c r="O37" s="21">
        <v>217</v>
      </c>
    </row>
    <row r="38" spans="1:15" ht="16.5" customHeight="1">
      <c r="A38" s="19" t="s">
        <v>407</v>
      </c>
      <c r="B38" s="13" t="s">
        <v>408</v>
      </c>
      <c r="C38" s="21">
        <f t="shared" si="12"/>
        <v>9231</v>
      </c>
      <c r="D38" s="21">
        <f t="shared" si="3"/>
        <v>846</v>
      </c>
      <c r="E38" s="21">
        <f t="shared" si="7"/>
        <v>8385</v>
      </c>
      <c r="F38" s="21">
        <f t="shared" si="4"/>
        <v>9231</v>
      </c>
      <c r="G38" s="21">
        <v>846</v>
      </c>
      <c r="H38" s="21">
        <v>8385</v>
      </c>
      <c r="I38" s="21">
        <v>0</v>
      </c>
      <c r="J38" s="21">
        <f t="shared" si="5"/>
        <v>0</v>
      </c>
      <c r="K38" s="21">
        <v>0</v>
      </c>
      <c r="L38" s="21">
        <v>0</v>
      </c>
      <c r="M38" s="21">
        <v>4943</v>
      </c>
      <c r="N38" s="21">
        <v>200</v>
      </c>
      <c r="O38" s="21">
        <v>40</v>
      </c>
    </row>
    <row r="39" spans="1:15" ht="16.5" customHeight="1">
      <c r="A39" s="19" t="s">
        <v>14</v>
      </c>
      <c r="B39" s="13" t="s">
        <v>350</v>
      </c>
      <c r="C39" s="21">
        <f aca="true" t="shared" si="13" ref="C39:N39">SUM(C40:C41)</f>
        <v>88126</v>
      </c>
      <c r="D39" s="21">
        <f t="shared" si="13"/>
        <v>38727</v>
      </c>
      <c r="E39" s="21">
        <f t="shared" si="13"/>
        <v>49399</v>
      </c>
      <c r="F39" s="21">
        <f t="shared" si="13"/>
        <v>88126</v>
      </c>
      <c r="G39" s="21">
        <f t="shared" si="13"/>
        <v>38727</v>
      </c>
      <c r="H39" s="21">
        <f t="shared" si="13"/>
        <v>49399</v>
      </c>
      <c r="I39" s="21">
        <f>SUM(I40:I41)</f>
        <v>0</v>
      </c>
      <c r="J39" s="21">
        <f>SUM(J40:J41)</f>
        <v>0</v>
      </c>
      <c r="K39" s="21">
        <f>SUM(K40:K41)</f>
        <v>0</v>
      </c>
      <c r="L39" s="21">
        <f>SUM(L40:L41)</f>
        <v>0</v>
      </c>
      <c r="M39" s="21">
        <f t="shared" si="13"/>
        <v>50622</v>
      </c>
      <c r="N39" s="21">
        <f t="shared" si="13"/>
        <v>3252</v>
      </c>
      <c r="O39" s="21">
        <v>2534</v>
      </c>
    </row>
    <row r="40" spans="1:15" ht="16.5" customHeight="1">
      <c r="A40" s="19" t="s">
        <v>15</v>
      </c>
      <c r="B40" s="13" t="s">
        <v>16</v>
      </c>
      <c r="C40" s="21">
        <f>D40+E40</f>
        <v>13206</v>
      </c>
      <c r="D40" s="21">
        <f t="shared" si="3"/>
        <v>13206</v>
      </c>
      <c r="E40" s="21">
        <f t="shared" si="7"/>
        <v>0</v>
      </c>
      <c r="F40" s="21">
        <f t="shared" si="4"/>
        <v>13206</v>
      </c>
      <c r="G40" s="21">
        <v>13206</v>
      </c>
      <c r="H40" s="21">
        <v>0</v>
      </c>
      <c r="I40" s="21">
        <v>0</v>
      </c>
      <c r="J40" s="21">
        <f t="shared" si="5"/>
        <v>0</v>
      </c>
      <c r="K40" s="21">
        <v>0</v>
      </c>
      <c r="L40" s="21">
        <v>0</v>
      </c>
      <c r="M40" s="21">
        <v>10207</v>
      </c>
      <c r="N40" s="21">
        <v>0</v>
      </c>
      <c r="O40" s="21">
        <v>0</v>
      </c>
    </row>
    <row r="41" spans="1:15" ht="16.5" customHeight="1">
      <c r="A41" s="19" t="s">
        <v>17</v>
      </c>
      <c r="B41" s="20" t="s">
        <v>18</v>
      </c>
      <c r="C41" s="21">
        <f>D41+E41</f>
        <v>74920</v>
      </c>
      <c r="D41" s="21">
        <f t="shared" si="3"/>
        <v>25521</v>
      </c>
      <c r="E41" s="21">
        <f t="shared" si="7"/>
        <v>49399</v>
      </c>
      <c r="F41" s="21">
        <f t="shared" si="4"/>
        <v>74920</v>
      </c>
      <c r="G41" s="21">
        <v>25521</v>
      </c>
      <c r="H41" s="21">
        <v>49399</v>
      </c>
      <c r="I41" s="21">
        <v>0</v>
      </c>
      <c r="J41" s="21">
        <f t="shared" si="5"/>
        <v>0</v>
      </c>
      <c r="K41" s="21">
        <v>0</v>
      </c>
      <c r="L41" s="21">
        <v>0</v>
      </c>
      <c r="M41" s="21">
        <v>40415</v>
      </c>
      <c r="N41" s="21">
        <v>3252</v>
      </c>
      <c r="O41" s="21">
        <v>2534</v>
      </c>
    </row>
    <row r="42" spans="1:15" ht="16.5" customHeight="1">
      <c r="A42" s="19" t="s">
        <v>409</v>
      </c>
      <c r="B42" s="13" t="s">
        <v>452</v>
      </c>
      <c r="C42" s="21">
        <f>D42+E42</f>
        <v>218249</v>
      </c>
      <c r="D42" s="21">
        <f t="shared" si="3"/>
        <v>107940</v>
      </c>
      <c r="E42" s="21">
        <f t="shared" si="7"/>
        <v>110309</v>
      </c>
      <c r="F42" s="21">
        <f t="shared" si="4"/>
        <v>218249</v>
      </c>
      <c r="G42" s="21">
        <v>107940</v>
      </c>
      <c r="H42" s="21">
        <v>110309</v>
      </c>
      <c r="I42" s="21">
        <v>0</v>
      </c>
      <c r="J42" s="21">
        <f t="shared" si="5"/>
        <v>0</v>
      </c>
      <c r="K42" s="21">
        <v>0</v>
      </c>
      <c r="L42" s="21">
        <v>0</v>
      </c>
      <c r="M42" s="21">
        <v>99880</v>
      </c>
      <c r="N42" s="21">
        <v>0</v>
      </c>
      <c r="O42" s="21">
        <v>0</v>
      </c>
    </row>
    <row r="43" spans="1:15" ht="16.5" customHeight="1">
      <c r="A43" s="19" t="s">
        <v>19</v>
      </c>
      <c r="B43" s="20" t="s">
        <v>20</v>
      </c>
      <c r="C43" s="21">
        <f aca="true" t="shared" si="14" ref="C43:H43">SUM(C44:C45)</f>
        <v>262749</v>
      </c>
      <c r="D43" s="21">
        <f t="shared" si="14"/>
        <v>0</v>
      </c>
      <c r="E43" s="21">
        <f t="shared" si="14"/>
        <v>262749</v>
      </c>
      <c r="F43" s="21">
        <f t="shared" si="14"/>
        <v>262749</v>
      </c>
      <c r="G43" s="21">
        <f t="shared" si="14"/>
        <v>0</v>
      </c>
      <c r="H43" s="21">
        <f t="shared" si="14"/>
        <v>262749</v>
      </c>
      <c r="I43" s="21">
        <f aca="true" t="shared" si="15" ref="I43:O43">SUM(I44:I45)</f>
        <v>0</v>
      </c>
      <c r="J43" s="21">
        <f t="shared" si="15"/>
        <v>0</v>
      </c>
      <c r="K43" s="21">
        <f t="shared" si="15"/>
        <v>0</v>
      </c>
      <c r="L43" s="21">
        <f t="shared" si="15"/>
        <v>0</v>
      </c>
      <c r="M43" s="21">
        <f t="shared" si="15"/>
        <v>158364</v>
      </c>
      <c r="N43" s="21">
        <f t="shared" si="15"/>
        <v>8713</v>
      </c>
      <c r="O43" s="21">
        <f t="shared" si="15"/>
        <v>4798</v>
      </c>
    </row>
    <row r="44" spans="1:15" ht="16.5" customHeight="1">
      <c r="A44" s="19" t="s">
        <v>21</v>
      </c>
      <c r="B44" s="20" t="s">
        <v>22</v>
      </c>
      <c r="C44" s="21">
        <f>D44+E44</f>
        <v>238701</v>
      </c>
      <c r="D44" s="21">
        <f t="shared" si="3"/>
        <v>0</v>
      </c>
      <c r="E44" s="21">
        <f t="shared" si="7"/>
        <v>238701</v>
      </c>
      <c r="F44" s="21">
        <f t="shared" si="4"/>
        <v>238701</v>
      </c>
      <c r="G44" s="21">
        <v>0</v>
      </c>
      <c r="H44" s="21">
        <v>238701</v>
      </c>
      <c r="I44" s="21">
        <v>0</v>
      </c>
      <c r="J44" s="21">
        <f t="shared" si="5"/>
        <v>0</v>
      </c>
      <c r="K44" s="21">
        <v>0</v>
      </c>
      <c r="L44" s="21">
        <v>0</v>
      </c>
      <c r="M44" s="24">
        <v>142812</v>
      </c>
      <c r="N44" s="21">
        <v>8713</v>
      </c>
      <c r="O44" s="21">
        <v>4798</v>
      </c>
    </row>
    <row r="45" spans="1:15" ht="16.5" customHeight="1">
      <c r="A45" s="19" t="s">
        <v>23</v>
      </c>
      <c r="B45" s="20" t="s">
        <v>24</v>
      </c>
      <c r="C45" s="21">
        <f>D45+E45</f>
        <v>24048</v>
      </c>
      <c r="D45" s="21">
        <f t="shared" si="3"/>
        <v>0</v>
      </c>
      <c r="E45" s="21">
        <f t="shared" si="7"/>
        <v>24048</v>
      </c>
      <c r="F45" s="21">
        <f t="shared" si="4"/>
        <v>24048</v>
      </c>
      <c r="G45" s="21">
        <v>0</v>
      </c>
      <c r="H45" s="21">
        <v>24048</v>
      </c>
      <c r="I45" s="21">
        <v>0</v>
      </c>
      <c r="J45" s="21">
        <f t="shared" si="5"/>
        <v>0</v>
      </c>
      <c r="K45" s="21">
        <v>0</v>
      </c>
      <c r="L45" s="21">
        <v>0</v>
      </c>
      <c r="M45" s="21">
        <v>15552</v>
      </c>
      <c r="N45" s="21">
        <v>0</v>
      </c>
      <c r="O45" s="21">
        <v>0</v>
      </c>
    </row>
    <row r="46" spans="1:15" ht="16.5" customHeight="1">
      <c r="A46" s="19" t="s">
        <v>382</v>
      </c>
      <c r="B46" s="19"/>
      <c r="C46" s="21">
        <f>C47+C48+C49</f>
        <v>3682861</v>
      </c>
      <c r="D46" s="21">
        <f aca="true" t="shared" si="16" ref="D46:O46">D47+D48+D49</f>
        <v>2190066</v>
      </c>
      <c r="E46" s="21">
        <f t="shared" si="16"/>
        <v>1492795</v>
      </c>
      <c r="F46" s="21">
        <f t="shared" si="16"/>
        <v>3682861</v>
      </c>
      <c r="G46" s="21">
        <f t="shared" si="16"/>
        <v>2190066</v>
      </c>
      <c r="H46" s="21">
        <f t="shared" si="16"/>
        <v>1492795</v>
      </c>
      <c r="I46" s="21">
        <f t="shared" si="16"/>
        <v>0</v>
      </c>
      <c r="J46" s="21">
        <f t="shared" si="16"/>
        <v>0</v>
      </c>
      <c r="K46" s="21">
        <f t="shared" si="16"/>
        <v>0</v>
      </c>
      <c r="L46" s="21">
        <f t="shared" si="16"/>
        <v>0</v>
      </c>
      <c r="M46" s="21">
        <f t="shared" si="16"/>
        <v>2252023</v>
      </c>
      <c r="N46" s="21">
        <f t="shared" si="16"/>
        <v>309433</v>
      </c>
      <c r="O46" s="21">
        <f t="shared" si="16"/>
        <v>212811</v>
      </c>
    </row>
    <row r="47" spans="1:15" ht="16.5" customHeight="1">
      <c r="A47" s="19" t="s">
        <v>448</v>
      </c>
      <c r="B47" s="20" t="s">
        <v>451</v>
      </c>
      <c r="C47" s="21">
        <f>D47+E47</f>
        <v>161882</v>
      </c>
      <c r="D47" s="21">
        <f t="shared" si="3"/>
        <v>107922</v>
      </c>
      <c r="E47" s="21">
        <f t="shared" si="7"/>
        <v>53960</v>
      </c>
      <c r="F47" s="21">
        <f t="shared" si="4"/>
        <v>161882</v>
      </c>
      <c r="G47" s="21">
        <v>107922</v>
      </c>
      <c r="H47" s="21">
        <v>53960</v>
      </c>
      <c r="I47" s="21">
        <v>0</v>
      </c>
      <c r="J47" s="21">
        <f t="shared" si="5"/>
        <v>0</v>
      </c>
      <c r="K47" s="21">
        <v>0</v>
      </c>
      <c r="L47" s="21">
        <v>0</v>
      </c>
      <c r="M47" s="21">
        <v>88159</v>
      </c>
      <c r="N47" s="21">
        <v>0</v>
      </c>
      <c r="O47" s="21">
        <v>0</v>
      </c>
    </row>
    <row r="48" spans="1:15" ht="16.5" customHeight="1">
      <c r="A48" s="19" t="s">
        <v>449</v>
      </c>
      <c r="B48" s="20" t="s">
        <v>457</v>
      </c>
      <c r="C48" s="21">
        <f>D48+E48</f>
        <v>2082144</v>
      </c>
      <c r="D48" s="21">
        <f t="shared" si="3"/>
        <v>2082144</v>
      </c>
      <c r="E48" s="21">
        <f t="shared" si="7"/>
        <v>0</v>
      </c>
      <c r="F48" s="21">
        <f t="shared" si="4"/>
        <v>2082144</v>
      </c>
      <c r="G48" s="21">
        <v>2082144</v>
      </c>
      <c r="H48" s="21"/>
      <c r="I48" s="21">
        <v>0</v>
      </c>
      <c r="J48" s="21">
        <f t="shared" si="5"/>
        <v>0</v>
      </c>
      <c r="K48" s="21">
        <v>0</v>
      </c>
      <c r="L48" s="21">
        <v>0</v>
      </c>
      <c r="M48" s="21">
        <v>1330600</v>
      </c>
      <c r="N48" s="21">
        <v>0</v>
      </c>
      <c r="O48" s="21">
        <v>0</v>
      </c>
    </row>
    <row r="49" spans="1:15" ht="16.5" customHeight="1">
      <c r="A49" s="19" t="s">
        <v>25</v>
      </c>
      <c r="B49" s="13" t="s">
        <v>26</v>
      </c>
      <c r="C49" s="21">
        <f>SUM(C50:C53)</f>
        <v>1438835</v>
      </c>
      <c r="D49" s="21">
        <f aca="true" t="shared" si="17" ref="D49:O49">SUM(D50:D53)</f>
        <v>0</v>
      </c>
      <c r="E49" s="21">
        <f t="shared" si="17"/>
        <v>1438835</v>
      </c>
      <c r="F49" s="21">
        <f t="shared" si="17"/>
        <v>1438835</v>
      </c>
      <c r="G49" s="21">
        <f t="shared" si="17"/>
        <v>0</v>
      </c>
      <c r="H49" s="21">
        <f t="shared" si="17"/>
        <v>1438835</v>
      </c>
      <c r="I49" s="21">
        <f>SUM(I50:I53)</f>
        <v>0</v>
      </c>
      <c r="J49" s="21">
        <f>SUM(J50:J53)</f>
        <v>0</v>
      </c>
      <c r="K49" s="21">
        <f>SUM(K50:K53)</f>
        <v>0</v>
      </c>
      <c r="L49" s="21">
        <f>SUM(L50:L53)</f>
        <v>0</v>
      </c>
      <c r="M49" s="21">
        <f t="shared" si="17"/>
        <v>833264</v>
      </c>
      <c r="N49" s="21">
        <f t="shared" si="17"/>
        <v>309433</v>
      </c>
      <c r="O49" s="21">
        <f t="shared" si="17"/>
        <v>212811</v>
      </c>
    </row>
    <row r="50" spans="1:15" ht="16.5" customHeight="1">
      <c r="A50" s="19" t="s">
        <v>27</v>
      </c>
      <c r="B50" s="20" t="s">
        <v>28</v>
      </c>
      <c r="C50" s="21">
        <f>D50+E50</f>
        <v>1134904</v>
      </c>
      <c r="D50" s="21">
        <f t="shared" si="3"/>
        <v>0</v>
      </c>
      <c r="E50" s="21">
        <f t="shared" si="7"/>
        <v>1134904</v>
      </c>
      <c r="F50" s="21">
        <f t="shared" si="4"/>
        <v>1134904</v>
      </c>
      <c r="G50" s="21">
        <v>0</v>
      </c>
      <c r="H50" s="21">
        <v>1134904</v>
      </c>
      <c r="I50" s="21">
        <v>0</v>
      </c>
      <c r="J50" s="21">
        <f t="shared" si="5"/>
        <v>0</v>
      </c>
      <c r="K50" s="21">
        <v>0</v>
      </c>
      <c r="L50" s="21">
        <v>0</v>
      </c>
      <c r="M50" s="21">
        <v>666204</v>
      </c>
      <c r="N50" s="21">
        <f>219629+37405</f>
        <v>257034</v>
      </c>
      <c r="O50" s="21">
        <f>17405+158826</f>
        <v>176231</v>
      </c>
    </row>
    <row r="51" spans="1:15" ht="16.5" customHeight="1">
      <c r="A51" s="19" t="s">
        <v>593</v>
      </c>
      <c r="B51" s="20" t="s">
        <v>29</v>
      </c>
      <c r="C51" s="21">
        <f>D51+E51</f>
        <v>201683</v>
      </c>
      <c r="D51" s="21">
        <f t="shared" si="3"/>
        <v>0</v>
      </c>
      <c r="E51" s="21">
        <f t="shared" si="7"/>
        <v>201683</v>
      </c>
      <c r="F51" s="21">
        <f t="shared" si="4"/>
        <v>201683</v>
      </c>
      <c r="G51" s="21">
        <v>0</v>
      </c>
      <c r="H51" s="21">
        <v>201683</v>
      </c>
      <c r="I51" s="21">
        <v>0</v>
      </c>
      <c r="J51" s="21">
        <f t="shared" si="5"/>
        <v>0</v>
      </c>
      <c r="K51" s="21">
        <v>0</v>
      </c>
      <c r="L51" s="21">
        <v>0</v>
      </c>
      <c r="M51" s="21">
        <v>132128</v>
      </c>
      <c r="N51" s="21">
        <v>52399</v>
      </c>
      <c r="O51" s="21">
        <v>36580</v>
      </c>
    </row>
    <row r="52" spans="1:15" ht="16.5" customHeight="1">
      <c r="A52" s="19" t="s">
        <v>594</v>
      </c>
      <c r="B52" s="20" t="s">
        <v>30</v>
      </c>
      <c r="C52" s="21">
        <f>D52+E52</f>
        <v>580</v>
      </c>
      <c r="D52" s="21">
        <f t="shared" si="3"/>
        <v>0</v>
      </c>
      <c r="E52" s="21">
        <f t="shared" si="7"/>
        <v>580</v>
      </c>
      <c r="F52" s="21">
        <f t="shared" si="4"/>
        <v>580</v>
      </c>
      <c r="G52" s="21">
        <v>0</v>
      </c>
      <c r="H52" s="21">
        <v>580</v>
      </c>
      <c r="I52" s="21">
        <v>0</v>
      </c>
      <c r="J52" s="21">
        <f t="shared" si="5"/>
        <v>0</v>
      </c>
      <c r="K52" s="21">
        <v>0</v>
      </c>
      <c r="L52" s="21">
        <v>0</v>
      </c>
      <c r="M52" s="21">
        <v>0</v>
      </c>
      <c r="N52" s="21">
        <v>0</v>
      </c>
      <c r="O52" s="21">
        <v>0</v>
      </c>
    </row>
    <row r="53" spans="1:15" ht="16.5" customHeight="1">
      <c r="A53" s="19" t="s">
        <v>595</v>
      </c>
      <c r="B53" s="20" t="s">
        <v>31</v>
      </c>
      <c r="C53" s="21">
        <f>D53+E53</f>
        <v>101668</v>
      </c>
      <c r="D53" s="21">
        <f t="shared" si="3"/>
        <v>0</v>
      </c>
      <c r="E53" s="21">
        <f t="shared" si="7"/>
        <v>101668</v>
      </c>
      <c r="F53" s="21">
        <f t="shared" si="4"/>
        <v>101668</v>
      </c>
      <c r="G53" s="21">
        <v>0</v>
      </c>
      <c r="H53" s="21">
        <v>101668</v>
      </c>
      <c r="I53" s="21">
        <v>0</v>
      </c>
      <c r="J53" s="21">
        <f t="shared" si="5"/>
        <v>0</v>
      </c>
      <c r="K53" s="21">
        <v>0</v>
      </c>
      <c r="L53" s="21">
        <v>0</v>
      </c>
      <c r="M53" s="21">
        <v>34932</v>
      </c>
      <c r="N53" s="21">
        <v>0</v>
      </c>
      <c r="O53" s="21">
        <v>0</v>
      </c>
    </row>
    <row r="54" ht="24.75" customHeight="1">
      <c r="A54" s="175" t="s">
        <v>462</v>
      </c>
    </row>
    <row r="55" ht="21" customHeight="1">
      <c r="A55" s="176" t="s">
        <v>410</v>
      </c>
    </row>
    <row r="56" ht="24" customHeight="1">
      <c r="A56" s="177" t="s">
        <v>411</v>
      </c>
    </row>
    <row r="57" ht="24" customHeight="1">
      <c r="A57" s="177" t="s">
        <v>412</v>
      </c>
    </row>
    <row r="58" ht="24" customHeight="1">
      <c r="A58" s="177" t="s">
        <v>413</v>
      </c>
    </row>
    <row r="59" ht="24" customHeight="1">
      <c r="A59" s="178" t="s">
        <v>459</v>
      </c>
    </row>
    <row r="60" ht="24" customHeight="1">
      <c r="A60" s="177" t="s">
        <v>414</v>
      </c>
    </row>
    <row r="61" ht="24" customHeight="1">
      <c r="A61" s="177" t="s">
        <v>415</v>
      </c>
    </row>
    <row r="62" ht="24" customHeight="1">
      <c r="A62" s="178" t="s">
        <v>453</v>
      </c>
    </row>
    <row r="63" ht="24" customHeight="1">
      <c r="A63" s="177" t="s">
        <v>416</v>
      </c>
    </row>
    <row r="64" ht="24" customHeight="1">
      <c r="A64" s="177" t="s">
        <v>417</v>
      </c>
    </row>
    <row r="65" ht="24" customHeight="1">
      <c r="A65" s="177" t="s">
        <v>418</v>
      </c>
    </row>
    <row r="66" ht="24" customHeight="1">
      <c r="A66" s="177" t="s">
        <v>419</v>
      </c>
    </row>
    <row r="67" ht="24" customHeight="1">
      <c r="A67" s="177" t="s">
        <v>420</v>
      </c>
    </row>
    <row r="68" ht="24" customHeight="1">
      <c r="A68" s="177" t="s">
        <v>421</v>
      </c>
    </row>
    <row r="69" ht="24" customHeight="1">
      <c r="A69" s="177" t="s">
        <v>422</v>
      </c>
    </row>
    <row r="70" ht="24" customHeight="1">
      <c r="A70" s="177" t="s">
        <v>423</v>
      </c>
    </row>
    <row r="71" ht="24" customHeight="1">
      <c r="A71" s="177" t="s">
        <v>424</v>
      </c>
    </row>
    <row r="72" ht="24" customHeight="1">
      <c r="A72" s="177" t="s">
        <v>425</v>
      </c>
    </row>
    <row r="73" ht="24" customHeight="1">
      <c r="A73" s="177" t="s">
        <v>456</v>
      </c>
    </row>
    <row r="74" ht="24" customHeight="1">
      <c r="A74" s="178" t="s">
        <v>460</v>
      </c>
    </row>
    <row r="75" spans="1:15" ht="16.5" customHeight="1">
      <c r="A75" s="244" t="s">
        <v>365</v>
      </c>
      <c r="B75" s="245" t="s">
        <v>445</v>
      </c>
      <c r="C75" s="27" t="s">
        <v>366</v>
      </c>
      <c r="D75" s="27"/>
      <c r="E75" s="27"/>
      <c r="F75" s="27"/>
      <c r="G75" s="27"/>
      <c r="H75" s="27"/>
      <c r="I75" s="27"/>
      <c r="J75" s="27"/>
      <c r="K75" s="27"/>
      <c r="L75" s="27"/>
      <c r="M75" s="27"/>
      <c r="N75" s="253" t="s">
        <v>426</v>
      </c>
      <c r="O75" s="254"/>
    </row>
    <row r="76" spans="1:15" ht="18" customHeight="1">
      <c r="A76" s="245"/>
      <c r="B76" s="245"/>
      <c r="C76" s="245" t="s">
        <v>358</v>
      </c>
      <c r="D76" s="244" t="s">
        <v>370</v>
      </c>
      <c r="E76" s="243" t="s">
        <v>427</v>
      </c>
      <c r="F76" s="27" t="s">
        <v>367</v>
      </c>
      <c r="G76" s="27"/>
      <c r="H76" s="27"/>
      <c r="I76" s="27" t="s">
        <v>368</v>
      </c>
      <c r="J76" s="27"/>
      <c r="K76" s="27"/>
      <c r="L76" s="179"/>
      <c r="M76" s="251" t="s">
        <v>428</v>
      </c>
      <c r="N76" s="244" t="s">
        <v>429</v>
      </c>
      <c r="O76" s="244" t="s">
        <v>428</v>
      </c>
    </row>
    <row r="77" spans="1:15" ht="40.5" customHeight="1">
      <c r="A77" s="245"/>
      <c r="B77" s="245"/>
      <c r="C77" s="245"/>
      <c r="D77" s="244"/>
      <c r="E77" s="243"/>
      <c r="F77" s="29" t="s">
        <v>369</v>
      </c>
      <c r="G77" s="29" t="s">
        <v>370</v>
      </c>
      <c r="H77" s="174" t="s">
        <v>427</v>
      </c>
      <c r="I77" s="173" t="s">
        <v>430</v>
      </c>
      <c r="J77" s="29" t="s">
        <v>369</v>
      </c>
      <c r="K77" s="29" t="s">
        <v>370</v>
      </c>
      <c r="L77" s="180" t="s">
        <v>427</v>
      </c>
      <c r="M77" s="252"/>
      <c r="N77" s="250"/>
      <c r="O77" s="249"/>
    </row>
    <row r="78" spans="1:15" ht="24.75" customHeight="1">
      <c r="A78" s="29" t="s">
        <v>450</v>
      </c>
      <c r="B78" s="181" t="s">
        <v>458</v>
      </c>
      <c r="C78" s="30">
        <f>SUM(D78:E78)</f>
        <v>190000</v>
      </c>
      <c r="D78" s="30">
        <f aca="true" t="shared" si="18" ref="D78:E80">SUM(G78,K78)</f>
        <v>14000</v>
      </c>
      <c r="E78" s="30">
        <f t="shared" si="18"/>
        <v>176000</v>
      </c>
      <c r="F78" s="30">
        <f>SUM(G78:H78)</f>
        <v>180000</v>
      </c>
      <c r="G78" s="30">
        <v>10000</v>
      </c>
      <c r="H78" s="30">
        <v>170000</v>
      </c>
      <c r="I78" s="19"/>
      <c r="J78" s="30">
        <f>SUM(K78:L78)</f>
        <v>10000</v>
      </c>
      <c r="K78" s="30">
        <v>4000</v>
      </c>
      <c r="L78" s="30">
        <v>6000</v>
      </c>
      <c r="M78" s="19"/>
      <c r="N78" s="19"/>
      <c r="O78" s="19"/>
    </row>
    <row r="79" spans="1:15" ht="24.75" customHeight="1">
      <c r="A79" s="19"/>
      <c r="B79" s="182" t="s">
        <v>431</v>
      </c>
      <c r="C79" s="30">
        <f>SUM(D79:E79)</f>
        <v>5000</v>
      </c>
      <c r="D79" s="30">
        <f t="shared" si="18"/>
        <v>2000</v>
      </c>
      <c r="E79" s="30">
        <f t="shared" si="18"/>
        <v>3000</v>
      </c>
      <c r="F79" s="30">
        <f>SUM(G79:H79)</f>
        <v>5000</v>
      </c>
      <c r="G79" s="30">
        <v>2000</v>
      </c>
      <c r="H79" s="30">
        <v>3000</v>
      </c>
      <c r="I79" s="19"/>
      <c r="J79" s="30"/>
      <c r="K79" s="30"/>
      <c r="L79" s="30"/>
      <c r="M79" s="19"/>
      <c r="N79" s="19"/>
      <c r="O79" s="19"/>
    </row>
    <row r="80" spans="1:15" ht="24.75" customHeight="1">
      <c r="A80" s="19"/>
      <c r="B80" s="182" t="s">
        <v>432</v>
      </c>
      <c r="C80" s="30">
        <f>SUM(D80:E80)</f>
        <v>10000</v>
      </c>
      <c r="D80" s="30">
        <f t="shared" si="18"/>
        <v>2000</v>
      </c>
      <c r="E80" s="30">
        <f t="shared" si="18"/>
        <v>8000</v>
      </c>
      <c r="F80" s="19"/>
      <c r="G80" s="19"/>
      <c r="H80" s="19"/>
      <c r="I80" s="173" t="s">
        <v>383</v>
      </c>
      <c r="J80" s="30">
        <f>SUM(K80:L80)</f>
        <v>10000</v>
      </c>
      <c r="K80" s="30">
        <v>2000</v>
      </c>
      <c r="L80" s="30">
        <v>8000</v>
      </c>
      <c r="M80" s="19"/>
      <c r="N80" s="19"/>
      <c r="O80" s="19"/>
    </row>
  </sheetData>
  <sheetProtection/>
  <mergeCells count="19">
    <mergeCell ref="M76:M77"/>
    <mergeCell ref="N75:O75"/>
    <mergeCell ref="N76:N77"/>
    <mergeCell ref="O76:O77"/>
    <mergeCell ref="B3:N3"/>
    <mergeCell ref="N4:O4"/>
    <mergeCell ref="N5:N6"/>
    <mergeCell ref="O5:O6"/>
    <mergeCell ref="A4:A6"/>
    <mergeCell ref="B4:B6"/>
    <mergeCell ref="M5:M6"/>
    <mergeCell ref="C5:C6"/>
    <mergeCell ref="D5:D6"/>
    <mergeCell ref="E5:E6"/>
    <mergeCell ref="E76:E77"/>
    <mergeCell ref="A75:A77"/>
    <mergeCell ref="B75:B77"/>
    <mergeCell ref="C76:C77"/>
    <mergeCell ref="D76:D77"/>
  </mergeCells>
  <printOptions horizontalCentered="1"/>
  <pageMargins left="0.31496062992125984" right="0.31496062992125984" top="0.3937007874015748" bottom="0" header="0.1968503937007874" footer="0.1968503937007874"/>
  <pageSetup horizontalDpi="600" verticalDpi="600" orientation="landscape" paperSize="9" scale="63" r:id="rId3"/>
  <rowBreaks count="1" manualBreakCount="1">
    <brk id="53" max="14" man="1"/>
  </rowBreaks>
  <legacyDrawing r:id="rId2"/>
</worksheet>
</file>

<file path=xl/worksheets/sheet2.xml><?xml version="1.0" encoding="utf-8"?>
<worksheet xmlns="http://schemas.openxmlformats.org/spreadsheetml/2006/main" xmlns:r="http://schemas.openxmlformats.org/officeDocument/2006/relationships">
  <dimension ref="A1:J22"/>
  <sheetViews>
    <sheetView view="pageBreakPreview" zoomScale="85" zoomScaleNormal="75" zoomScaleSheetLayoutView="85" zoomScalePageLayoutView="0" workbookViewId="0" topLeftCell="A1">
      <selection activeCell="C7" sqref="C7"/>
    </sheetView>
  </sheetViews>
  <sheetFormatPr defaultColWidth="8.875" defaultRowHeight="16.5"/>
  <cols>
    <col min="1" max="1" width="6.50390625" style="5" customWidth="1"/>
    <col min="2" max="2" width="19.50390625" style="5" customWidth="1"/>
    <col min="3" max="3" width="36.00390625" style="5" customWidth="1"/>
    <col min="4" max="4" width="13.875" style="5" customWidth="1"/>
    <col min="5" max="5" width="42.00390625" style="5" customWidth="1"/>
    <col min="6" max="6" width="12.625" style="5" customWidth="1"/>
    <col min="7" max="7" width="12.875" style="5" customWidth="1"/>
    <col min="8" max="8" width="16.625" style="5" customWidth="1"/>
    <col min="9" max="9" width="13.00390625" style="5" customWidth="1"/>
    <col min="10" max="10" width="13.375" style="5" customWidth="1"/>
    <col min="11" max="16384" width="8.875" style="5" customWidth="1"/>
  </cols>
  <sheetData>
    <row r="1" spans="1:10" ht="35.25" customHeight="1">
      <c r="A1" s="3" t="s">
        <v>614</v>
      </c>
      <c r="B1" s="8"/>
      <c r="C1" s="8"/>
      <c r="D1" s="9"/>
      <c r="E1" s="9"/>
      <c r="F1" s="9"/>
      <c r="G1" s="9"/>
      <c r="H1" s="9"/>
      <c r="I1" s="8"/>
      <c r="J1" s="8"/>
    </row>
    <row r="2" spans="1:10" ht="21.75" customHeight="1">
      <c r="A2" s="3" t="s">
        <v>885</v>
      </c>
      <c r="B2" s="8"/>
      <c r="C2" s="8"/>
      <c r="D2" s="9"/>
      <c r="E2" s="9"/>
      <c r="F2" s="9"/>
      <c r="G2" s="9"/>
      <c r="H2" s="9"/>
      <c r="I2" s="8"/>
      <c r="J2" s="8"/>
    </row>
    <row r="3" spans="1:10" ht="23.25" customHeight="1">
      <c r="A3" s="6" t="s">
        <v>433</v>
      </c>
      <c r="B3" s="10"/>
      <c r="C3" s="11"/>
      <c r="D3" s="255" t="s">
        <v>385</v>
      </c>
      <c r="E3" s="256"/>
      <c r="G3" s="11"/>
      <c r="H3" s="11"/>
      <c r="J3" s="2" t="s">
        <v>384</v>
      </c>
    </row>
    <row r="4" spans="1:10" ht="36" customHeight="1">
      <c r="A4" s="261" t="s">
        <v>356</v>
      </c>
      <c r="B4" s="263" t="s">
        <v>434</v>
      </c>
      <c r="C4" s="263" t="s">
        <v>435</v>
      </c>
      <c r="D4" s="263" t="s">
        <v>359</v>
      </c>
      <c r="E4" s="263" t="s">
        <v>360</v>
      </c>
      <c r="F4" s="257" t="s">
        <v>436</v>
      </c>
      <c r="G4" s="258"/>
      <c r="H4" s="259"/>
      <c r="I4" s="260" t="s">
        <v>355</v>
      </c>
      <c r="J4" s="260"/>
    </row>
    <row r="5" spans="1:10" ht="56.25" customHeight="1">
      <c r="A5" s="262"/>
      <c r="B5" s="264"/>
      <c r="C5" s="265"/>
      <c r="D5" s="265"/>
      <c r="E5" s="265"/>
      <c r="F5" s="7" t="s">
        <v>363</v>
      </c>
      <c r="G5" s="7" t="s">
        <v>362</v>
      </c>
      <c r="H5" s="7" t="s">
        <v>849</v>
      </c>
      <c r="I5" s="1" t="s">
        <v>392</v>
      </c>
      <c r="J5" s="1" t="s">
        <v>393</v>
      </c>
    </row>
    <row r="6" spans="1:10" ht="120" customHeight="1">
      <c r="A6" s="17" t="s">
        <v>553</v>
      </c>
      <c r="B6" s="18" t="s">
        <v>554</v>
      </c>
      <c r="C6" s="18" t="s">
        <v>555</v>
      </c>
      <c r="D6" s="18" t="s">
        <v>556</v>
      </c>
      <c r="E6" s="18" t="s">
        <v>352</v>
      </c>
      <c r="F6" s="12">
        <f>G6+H6</f>
        <v>177380</v>
      </c>
      <c r="G6" s="12">
        <v>177380</v>
      </c>
      <c r="H6" s="12">
        <v>0</v>
      </c>
      <c r="I6" s="15">
        <v>102842</v>
      </c>
      <c r="J6" s="123">
        <f>I6/F6*100</f>
        <v>57.97835156161912</v>
      </c>
    </row>
    <row r="7" spans="1:10" ht="111.75" customHeight="1">
      <c r="A7" s="17" t="s">
        <v>558</v>
      </c>
      <c r="B7" s="18" t="s">
        <v>559</v>
      </c>
      <c r="C7" s="18" t="s">
        <v>560</v>
      </c>
      <c r="D7" s="18" t="s">
        <v>561</v>
      </c>
      <c r="E7" s="18" t="s">
        <v>617</v>
      </c>
      <c r="F7" s="12">
        <f aca="true" t="shared" si="0" ref="F7:F20">G7+H7</f>
        <v>196864</v>
      </c>
      <c r="G7" s="12">
        <v>196864</v>
      </c>
      <c r="H7" s="12">
        <v>0</v>
      </c>
      <c r="I7" s="15">
        <v>30186</v>
      </c>
      <c r="J7" s="123">
        <f aca="true" t="shared" si="1" ref="J7:J20">I7/F7*100</f>
        <v>15.333428153446032</v>
      </c>
    </row>
    <row r="8" spans="1:10" ht="69" customHeight="1">
      <c r="A8" s="17" t="s">
        <v>562</v>
      </c>
      <c r="B8" s="18" t="s">
        <v>563</v>
      </c>
      <c r="C8" s="18" t="s">
        <v>564</v>
      </c>
      <c r="D8" s="18" t="s">
        <v>565</v>
      </c>
      <c r="E8" s="18" t="s">
        <v>618</v>
      </c>
      <c r="F8" s="12">
        <f t="shared" si="0"/>
        <v>230000</v>
      </c>
      <c r="G8" s="12">
        <v>230000</v>
      </c>
      <c r="H8" s="12">
        <v>0</v>
      </c>
      <c r="I8" s="15">
        <v>107478</v>
      </c>
      <c r="J8" s="123">
        <f t="shared" si="1"/>
        <v>46.729565217391304</v>
      </c>
    </row>
    <row r="9" spans="1:10" ht="16.5" hidden="1">
      <c r="A9" s="17" t="s">
        <v>566</v>
      </c>
      <c r="B9" s="18" t="s">
        <v>567</v>
      </c>
      <c r="C9" s="18"/>
      <c r="D9" s="18"/>
      <c r="E9" s="18"/>
      <c r="F9" s="12">
        <f t="shared" si="0"/>
        <v>0</v>
      </c>
      <c r="G9" s="12"/>
      <c r="H9" s="12"/>
      <c r="I9" s="15"/>
      <c r="J9" s="123" t="e">
        <f t="shared" si="1"/>
        <v>#DIV/0!</v>
      </c>
    </row>
    <row r="10" spans="1:10" ht="52.5" customHeight="1">
      <c r="A10" s="17" t="s">
        <v>568</v>
      </c>
      <c r="B10" s="18" t="s">
        <v>569</v>
      </c>
      <c r="C10" s="18" t="s">
        <v>570</v>
      </c>
      <c r="D10" s="18" t="s">
        <v>556</v>
      </c>
      <c r="E10" s="18" t="s">
        <v>557</v>
      </c>
      <c r="F10" s="12">
        <f t="shared" si="0"/>
        <v>400</v>
      </c>
      <c r="G10" s="12">
        <v>400</v>
      </c>
      <c r="H10" s="12">
        <v>0</v>
      </c>
      <c r="I10" s="15">
        <v>333</v>
      </c>
      <c r="J10" s="199">
        <f t="shared" si="1"/>
        <v>83.25</v>
      </c>
    </row>
    <row r="11" spans="1:10" ht="70.5" customHeight="1">
      <c r="A11" s="17" t="s">
        <v>571</v>
      </c>
      <c r="B11" s="18" t="s">
        <v>572</v>
      </c>
      <c r="C11" s="18" t="s">
        <v>573</v>
      </c>
      <c r="D11" s="18" t="s">
        <v>556</v>
      </c>
      <c r="E11" s="18" t="s">
        <v>619</v>
      </c>
      <c r="F11" s="12">
        <f t="shared" si="0"/>
        <v>1000</v>
      </c>
      <c r="G11" s="12">
        <v>1000</v>
      </c>
      <c r="H11" s="12">
        <v>0</v>
      </c>
      <c r="I11" s="15">
        <v>787</v>
      </c>
      <c r="J11" s="123">
        <f t="shared" si="1"/>
        <v>78.7</v>
      </c>
    </row>
    <row r="12" spans="1:10" ht="73.5" customHeight="1">
      <c r="A12" s="17" t="s">
        <v>574</v>
      </c>
      <c r="B12" s="18" t="s">
        <v>575</v>
      </c>
      <c r="C12" s="18" t="s">
        <v>576</v>
      </c>
      <c r="D12" s="18" t="s">
        <v>577</v>
      </c>
      <c r="E12" s="18" t="s">
        <v>620</v>
      </c>
      <c r="F12" s="12">
        <f t="shared" si="0"/>
        <v>41092</v>
      </c>
      <c r="G12" s="12">
        <v>41092</v>
      </c>
      <c r="H12" s="12">
        <v>0</v>
      </c>
      <c r="I12" s="15">
        <v>10119</v>
      </c>
      <c r="J12" s="199">
        <f t="shared" si="1"/>
        <v>24.625231188552515</v>
      </c>
    </row>
    <row r="13" spans="1:10" ht="58.5" customHeight="1">
      <c r="A13" s="17" t="s">
        <v>578</v>
      </c>
      <c r="B13" s="18" t="s">
        <v>579</v>
      </c>
      <c r="C13" s="18" t="s">
        <v>580</v>
      </c>
      <c r="D13" s="18" t="s">
        <v>565</v>
      </c>
      <c r="E13" s="18" t="s">
        <v>621</v>
      </c>
      <c r="F13" s="12">
        <f t="shared" si="0"/>
        <v>50000</v>
      </c>
      <c r="G13" s="12">
        <v>50000</v>
      </c>
      <c r="H13" s="12">
        <v>0</v>
      </c>
      <c r="I13" s="12">
        <v>0</v>
      </c>
      <c r="J13" s="15">
        <f t="shared" si="1"/>
        <v>0</v>
      </c>
    </row>
    <row r="14" spans="1:10" ht="55.5" customHeight="1">
      <c r="A14" s="17" t="s">
        <v>437</v>
      </c>
      <c r="B14" s="18" t="s">
        <v>438</v>
      </c>
      <c r="C14" s="18" t="s">
        <v>581</v>
      </c>
      <c r="D14" s="18" t="s">
        <v>551</v>
      </c>
      <c r="E14" s="18" t="s">
        <v>622</v>
      </c>
      <c r="F14" s="12">
        <f t="shared" si="0"/>
        <v>1000</v>
      </c>
      <c r="G14" s="12">
        <v>1000</v>
      </c>
      <c r="H14" s="12">
        <v>0</v>
      </c>
      <c r="I14" s="15">
        <v>764</v>
      </c>
      <c r="J14" s="199">
        <f t="shared" si="1"/>
        <v>76.4</v>
      </c>
    </row>
    <row r="15" spans="1:10" ht="87" customHeight="1">
      <c r="A15" s="17" t="s">
        <v>439</v>
      </c>
      <c r="B15" s="18" t="s">
        <v>390</v>
      </c>
      <c r="C15" s="18" t="s">
        <v>582</v>
      </c>
      <c r="D15" s="18" t="s">
        <v>551</v>
      </c>
      <c r="E15" s="18" t="s">
        <v>619</v>
      </c>
      <c r="F15" s="12">
        <f t="shared" si="0"/>
        <v>46500</v>
      </c>
      <c r="G15" s="12">
        <v>45500</v>
      </c>
      <c r="H15" s="12">
        <v>1000</v>
      </c>
      <c r="I15" s="15">
        <v>46021</v>
      </c>
      <c r="J15" s="123">
        <f t="shared" si="1"/>
        <v>98.96989247311828</v>
      </c>
    </row>
    <row r="16" spans="1:10" ht="85.5" customHeight="1">
      <c r="A16" s="17" t="s">
        <v>583</v>
      </c>
      <c r="B16" s="18" t="s">
        <v>440</v>
      </c>
      <c r="C16" s="18" t="s">
        <v>584</v>
      </c>
      <c r="D16" s="18" t="s">
        <v>585</v>
      </c>
      <c r="E16" s="18" t="s">
        <v>353</v>
      </c>
      <c r="F16" s="12">
        <f t="shared" si="0"/>
        <v>134296</v>
      </c>
      <c r="G16" s="12">
        <v>125441</v>
      </c>
      <c r="H16" s="12">
        <v>8855</v>
      </c>
      <c r="I16" s="15">
        <v>98099</v>
      </c>
      <c r="J16" s="123">
        <f t="shared" si="1"/>
        <v>73.04685173050575</v>
      </c>
    </row>
    <row r="17" spans="1:10" ht="85.5" customHeight="1">
      <c r="A17" s="17" t="s">
        <v>586</v>
      </c>
      <c r="B17" s="18" t="s">
        <v>441</v>
      </c>
      <c r="C17" s="18" t="s">
        <v>587</v>
      </c>
      <c r="D17" s="18" t="s">
        <v>588</v>
      </c>
      <c r="E17" s="18" t="s">
        <v>589</v>
      </c>
      <c r="F17" s="12">
        <f t="shared" si="0"/>
        <v>113388</v>
      </c>
      <c r="G17" s="12">
        <v>110699</v>
      </c>
      <c r="H17" s="12">
        <v>2689</v>
      </c>
      <c r="I17" s="15">
        <v>90826</v>
      </c>
      <c r="J17" s="123">
        <f t="shared" si="1"/>
        <v>80.10195082372033</v>
      </c>
    </row>
    <row r="18" spans="1:10" ht="76.5" customHeight="1">
      <c r="A18" s="17" t="s">
        <v>590</v>
      </c>
      <c r="B18" s="18" t="s">
        <v>442</v>
      </c>
      <c r="C18" s="18" t="s">
        <v>591</v>
      </c>
      <c r="D18" s="18" t="s">
        <v>506</v>
      </c>
      <c r="E18" s="18" t="s">
        <v>616</v>
      </c>
      <c r="F18" s="12">
        <f t="shared" si="0"/>
        <v>79194</v>
      </c>
      <c r="G18" s="12">
        <v>79194</v>
      </c>
      <c r="H18" s="12">
        <v>0</v>
      </c>
      <c r="I18" s="15">
        <v>59353</v>
      </c>
      <c r="J18" s="123">
        <f t="shared" si="1"/>
        <v>74.94633431825643</v>
      </c>
    </row>
    <row r="19" spans="1:10" ht="70.5" customHeight="1">
      <c r="A19" s="17" t="s">
        <v>443</v>
      </c>
      <c r="B19" s="18" t="s">
        <v>454</v>
      </c>
      <c r="C19" s="18" t="s">
        <v>592</v>
      </c>
      <c r="D19" s="18" t="s">
        <v>552</v>
      </c>
      <c r="E19" s="18" t="s">
        <v>615</v>
      </c>
      <c r="F19" s="12">
        <f t="shared" si="0"/>
        <v>24500</v>
      </c>
      <c r="G19" s="12">
        <v>24500</v>
      </c>
      <c r="H19" s="12">
        <v>0</v>
      </c>
      <c r="I19" s="15">
        <v>12603</v>
      </c>
      <c r="J19" s="123">
        <f t="shared" si="1"/>
        <v>51.440816326530616</v>
      </c>
    </row>
    <row r="20" spans="1:10" ht="24.75" customHeight="1">
      <c r="A20" s="257" t="s">
        <v>444</v>
      </c>
      <c r="B20" s="258"/>
      <c r="C20" s="258"/>
      <c r="D20" s="258"/>
      <c r="E20" s="259"/>
      <c r="F20" s="12">
        <f t="shared" si="0"/>
        <v>1095614</v>
      </c>
      <c r="G20" s="12">
        <f>SUM(G6:G19)</f>
        <v>1083070</v>
      </c>
      <c r="H20" s="12">
        <f>SUM(H6:H19)</f>
        <v>12544</v>
      </c>
      <c r="I20" s="12">
        <f>SUM(I6:I19)</f>
        <v>559411</v>
      </c>
      <c r="J20" s="123">
        <f t="shared" si="1"/>
        <v>51.05913213960391</v>
      </c>
    </row>
    <row r="21" ht="16.5">
      <c r="A21" s="4" t="s">
        <v>455</v>
      </c>
    </row>
    <row r="22" ht="16.5">
      <c r="A22" s="4" t="s">
        <v>461</v>
      </c>
    </row>
  </sheetData>
  <sheetProtection/>
  <mergeCells count="9">
    <mergeCell ref="A20:E20"/>
    <mergeCell ref="C4:C5"/>
    <mergeCell ref="D4:D5"/>
    <mergeCell ref="E4:E5"/>
    <mergeCell ref="D3:E3"/>
    <mergeCell ref="F4:H4"/>
    <mergeCell ref="I4:J4"/>
    <mergeCell ref="A4:A5"/>
    <mergeCell ref="B4:B5"/>
  </mergeCells>
  <printOptions horizontalCentered="1"/>
  <pageMargins left="0.31496062992125984" right="0.11811023622047245" top="0.3937007874015748" bottom="0.1968503937007874" header="0.1968503937007874" footer="0.1968503937007874"/>
  <pageSetup horizontalDpi="600" verticalDpi="600" orientation="landscape" paperSize="9" scale="76" r:id="rId1"/>
  <headerFooter alignWithMargins="0">
    <oddFooter>&amp;C第 &amp;P 頁，共 &amp;N 頁</oddFooter>
  </headerFooter>
  <rowBreaks count="1" manualBreakCount="1">
    <brk id="12" max="9" man="1"/>
  </rowBreaks>
</worksheet>
</file>

<file path=xl/worksheets/sheet3.xml><?xml version="1.0" encoding="utf-8"?>
<worksheet xmlns="http://schemas.openxmlformats.org/spreadsheetml/2006/main" xmlns:r="http://schemas.openxmlformats.org/officeDocument/2006/relationships">
  <dimension ref="A1:N223"/>
  <sheetViews>
    <sheetView view="pageBreakPreview" zoomScale="85" zoomScaleNormal="75" zoomScaleSheetLayoutView="85" zoomScalePageLayoutView="0" workbookViewId="0" topLeftCell="A1">
      <pane xSplit="3" ySplit="5" topLeftCell="D66" activePane="bottomRight" state="frozen"/>
      <selection pane="topLeft" activeCell="I12" sqref="I12"/>
      <selection pane="topRight" activeCell="I12" sqref="I12"/>
      <selection pane="bottomLeft" activeCell="I12" sqref="I12"/>
      <selection pane="bottomRight" activeCell="B2" sqref="A2:IV2"/>
    </sheetView>
  </sheetViews>
  <sheetFormatPr defaultColWidth="8.875" defaultRowHeight="16.5"/>
  <cols>
    <col min="1" max="1" width="11.875" style="5" customWidth="1"/>
    <col min="2" max="2" width="47.625" style="5" customWidth="1"/>
    <col min="3" max="3" width="13.00390625" style="5" customWidth="1"/>
    <col min="4" max="4" width="39.625" style="5" customWidth="1"/>
    <col min="5" max="5" width="13.875" style="5" customWidth="1"/>
    <col min="6" max="7" width="11.625" style="5" customWidth="1"/>
    <col min="8" max="8" width="12.375" style="5" customWidth="1"/>
    <col min="9" max="11" width="9.625" style="116" customWidth="1"/>
    <col min="12" max="12" width="11.50390625" style="5" customWidth="1"/>
    <col min="13" max="13" width="12.75390625" style="116" customWidth="1"/>
    <col min="14" max="14" width="39.875" style="5" customWidth="1"/>
    <col min="15" max="15" width="13.00390625" style="5" customWidth="1"/>
    <col min="16" max="16" width="41.50390625" style="5" customWidth="1"/>
    <col min="17" max="17" width="13.625" style="5" customWidth="1"/>
    <col min="18" max="18" width="11.00390625" style="5" customWidth="1"/>
    <col min="19" max="20" width="10.25390625" style="5" customWidth="1"/>
    <col min="21" max="21" width="7.75390625" style="5" customWidth="1"/>
    <col min="22" max="22" width="8.25390625" style="5" customWidth="1"/>
    <col min="23" max="23" width="8.875" style="5" customWidth="1"/>
    <col min="24" max="24" width="11.50390625" style="5" customWidth="1"/>
    <col min="25" max="25" width="11.25390625" style="5" customWidth="1"/>
    <col min="26" max="16384" width="8.875" style="5" customWidth="1"/>
  </cols>
  <sheetData>
    <row r="1" spans="1:13" ht="26.25" customHeight="1">
      <c r="A1" s="51" t="s">
        <v>648</v>
      </c>
      <c r="B1" s="8"/>
      <c r="C1" s="8"/>
      <c r="D1" s="3"/>
      <c r="E1" s="9"/>
      <c r="F1" s="9"/>
      <c r="G1" s="52"/>
      <c r="H1" s="52"/>
      <c r="I1" s="53"/>
      <c r="J1" s="53"/>
      <c r="K1" s="53"/>
      <c r="L1" s="8"/>
      <c r="M1" s="54"/>
    </row>
    <row r="2" spans="1:13" ht="20.25" customHeight="1">
      <c r="A2" s="51" t="s">
        <v>885</v>
      </c>
      <c r="B2" s="8"/>
      <c r="C2" s="8"/>
      <c r="D2" s="9"/>
      <c r="E2" s="9"/>
      <c r="F2" s="9"/>
      <c r="G2" s="52"/>
      <c r="H2" s="52"/>
      <c r="I2" s="53"/>
      <c r="J2" s="53"/>
      <c r="K2" s="53"/>
      <c r="L2" s="8"/>
      <c r="M2" s="54"/>
    </row>
    <row r="3" spans="1:13" ht="20.25" customHeight="1">
      <c r="A3" s="55" t="s">
        <v>649</v>
      </c>
      <c r="B3" s="56" t="s">
        <v>650</v>
      </c>
      <c r="C3" s="57"/>
      <c r="D3" s="58"/>
      <c r="E3" s="58"/>
      <c r="F3" s="8"/>
      <c r="G3" s="52"/>
      <c r="H3" s="52"/>
      <c r="I3" s="53"/>
      <c r="J3" s="53"/>
      <c r="K3" s="53"/>
      <c r="L3" s="8"/>
      <c r="M3" s="59" t="s">
        <v>651</v>
      </c>
    </row>
    <row r="4" spans="1:13" ht="21" customHeight="1">
      <c r="A4" s="270" t="s">
        <v>356</v>
      </c>
      <c r="B4" s="269" t="s">
        <v>357</v>
      </c>
      <c r="C4" s="269" t="s">
        <v>652</v>
      </c>
      <c r="D4" s="269" t="s">
        <v>653</v>
      </c>
      <c r="E4" s="269" t="s">
        <v>654</v>
      </c>
      <c r="F4" s="269" t="s">
        <v>655</v>
      </c>
      <c r="G4" s="269"/>
      <c r="H4" s="269"/>
      <c r="I4" s="271" t="s">
        <v>656</v>
      </c>
      <c r="J4" s="271"/>
      <c r="K4" s="271"/>
      <c r="L4" s="269" t="s">
        <v>355</v>
      </c>
      <c r="M4" s="269"/>
    </row>
    <row r="5" spans="1:13" ht="50.25" customHeight="1">
      <c r="A5" s="270"/>
      <c r="B5" s="269"/>
      <c r="C5" s="269"/>
      <c r="D5" s="269"/>
      <c r="E5" s="269"/>
      <c r="F5" s="60" t="s">
        <v>657</v>
      </c>
      <c r="G5" s="60" t="s">
        <v>658</v>
      </c>
      <c r="H5" s="60" t="s">
        <v>659</v>
      </c>
      <c r="I5" s="61" t="s">
        <v>660</v>
      </c>
      <c r="J5" s="61" t="s">
        <v>661</v>
      </c>
      <c r="K5" s="61" t="s">
        <v>662</v>
      </c>
      <c r="L5" s="60" t="s">
        <v>663</v>
      </c>
      <c r="M5" s="50" t="s">
        <v>664</v>
      </c>
    </row>
    <row r="6" spans="1:13" s="65" customFormat="1" ht="16.5" customHeight="1">
      <c r="A6" s="62" t="s">
        <v>32</v>
      </c>
      <c r="B6" s="63" t="s">
        <v>665</v>
      </c>
      <c r="C6" s="63"/>
      <c r="D6" s="63"/>
      <c r="E6" s="63"/>
      <c r="F6" s="64">
        <f aca="true" t="shared" si="0" ref="F6:F69">G6+H6</f>
        <v>163990</v>
      </c>
      <c r="G6" s="64">
        <f>G7</f>
        <v>163990</v>
      </c>
      <c r="H6" s="142">
        <f>H7</f>
        <v>0</v>
      </c>
      <c r="I6" s="129">
        <v>80.16</v>
      </c>
      <c r="J6" s="129">
        <v>83.44</v>
      </c>
      <c r="K6" s="193">
        <v>3.28</v>
      </c>
      <c r="L6" s="126">
        <f>L7</f>
        <v>114944</v>
      </c>
      <c r="M6" s="129">
        <f>L6/F6*100</f>
        <v>70.09207878529179</v>
      </c>
    </row>
    <row r="7" spans="1:13" s="65" customFormat="1" ht="16.5" customHeight="1">
      <c r="A7" s="66" t="s">
        <v>33</v>
      </c>
      <c r="B7" s="67" t="s">
        <v>666</v>
      </c>
      <c r="C7" s="68"/>
      <c r="D7" s="68"/>
      <c r="E7" s="68"/>
      <c r="F7" s="69">
        <f t="shared" si="0"/>
        <v>163990</v>
      </c>
      <c r="G7" s="69">
        <f>SUM(G8:G39)</f>
        <v>163990</v>
      </c>
      <c r="H7" s="143">
        <f>SUM(H8:H39)</f>
        <v>0</v>
      </c>
      <c r="I7" s="130">
        <v>80.16</v>
      </c>
      <c r="J7" s="130">
        <v>83.44</v>
      </c>
      <c r="K7" s="194">
        <v>3.28</v>
      </c>
      <c r="L7" s="127">
        <v>114944</v>
      </c>
      <c r="M7" s="130">
        <f aca="true" t="shared" si="1" ref="M7:M65">L7/F7*100</f>
        <v>70.09207878529179</v>
      </c>
    </row>
    <row r="8" spans="1:13" s="72" customFormat="1" ht="33" customHeight="1">
      <c r="A8" s="124" t="s">
        <v>34</v>
      </c>
      <c r="B8" s="70" t="s">
        <v>463</v>
      </c>
      <c r="C8" s="16" t="s">
        <v>667</v>
      </c>
      <c r="D8" s="16" t="s">
        <v>35</v>
      </c>
      <c r="E8" s="16" t="s">
        <v>668</v>
      </c>
      <c r="F8" s="71">
        <f t="shared" si="0"/>
        <v>2000</v>
      </c>
      <c r="G8" s="32">
        <v>2000</v>
      </c>
      <c r="H8" s="144">
        <v>0</v>
      </c>
      <c r="I8" s="81">
        <v>95</v>
      </c>
      <c r="J8" s="81">
        <v>95</v>
      </c>
      <c r="K8" s="141">
        <f aca="true" t="shared" si="2" ref="K8:K65">J8-I8</f>
        <v>0</v>
      </c>
      <c r="L8" s="140">
        <v>1661</v>
      </c>
      <c r="M8" s="131">
        <v>83.06</v>
      </c>
    </row>
    <row r="9" spans="1:13" s="72" customFormat="1" ht="16.5" customHeight="1">
      <c r="A9" s="124" t="s">
        <v>464</v>
      </c>
      <c r="B9" s="70" t="s">
        <v>465</v>
      </c>
      <c r="C9" s="16" t="s">
        <v>667</v>
      </c>
      <c r="D9" s="16" t="s">
        <v>465</v>
      </c>
      <c r="E9" s="16" t="s">
        <v>668</v>
      </c>
      <c r="F9" s="71">
        <f t="shared" si="0"/>
        <v>2820</v>
      </c>
      <c r="G9" s="32">
        <v>2820</v>
      </c>
      <c r="H9" s="144">
        <v>0</v>
      </c>
      <c r="I9" s="81">
        <v>100</v>
      </c>
      <c r="J9" s="81">
        <v>100</v>
      </c>
      <c r="K9" s="141">
        <f t="shared" si="2"/>
        <v>0</v>
      </c>
      <c r="L9" s="140">
        <v>2820</v>
      </c>
      <c r="M9" s="132">
        <f t="shared" si="1"/>
        <v>100</v>
      </c>
    </row>
    <row r="10" spans="1:13" s="72" customFormat="1" ht="16.5" customHeight="1">
      <c r="A10" s="124" t="s">
        <v>466</v>
      </c>
      <c r="B10" s="70" t="s">
        <v>467</v>
      </c>
      <c r="C10" s="16" t="s">
        <v>36</v>
      </c>
      <c r="D10" s="16" t="s">
        <v>467</v>
      </c>
      <c r="E10" s="16" t="s">
        <v>668</v>
      </c>
      <c r="F10" s="71">
        <f t="shared" si="0"/>
        <v>13000</v>
      </c>
      <c r="G10" s="32">
        <v>13000</v>
      </c>
      <c r="H10" s="144">
        <v>0</v>
      </c>
      <c r="I10" s="81">
        <v>100</v>
      </c>
      <c r="J10" s="81">
        <v>100</v>
      </c>
      <c r="K10" s="141">
        <f t="shared" si="2"/>
        <v>0</v>
      </c>
      <c r="L10" s="140">
        <v>13000</v>
      </c>
      <c r="M10" s="132">
        <f t="shared" si="1"/>
        <v>100</v>
      </c>
    </row>
    <row r="11" spans="1:13" s="72" customFormat="1" ht="49.5" customHeight="1">
      <c r="A11" s="124" t="s">
        <v>468</v>
      </c>
      <c r="B11" s="70" t="s">
        <v>37</v>
      </c>
      <c r="C11" s="16" t="s">
        <v>36</v>
      </c>
      <c r="D11" s="73" t="s">
        <v>38</v>
      </c>
      <c r="E11" s="16" t="s">
        <v>668</v>
      </c>
      <c r="F11" s="71">
        <f t="shared" si="0"/>
        <v>20000</v>
      </c>
      <c r="G11" s="32">
        <v>20000</v>
      </c>
      <c r="H11" s="144">
        <v>0</v>
      </c>
      <c r="I11" s="81">
        <v>40</v>
      </c>
      <c r="J11" s="81">
        <v>55</v>
      </c>
      <c r="K11" s="141">
        <f t="shared" si="2"/>
        <v>15</v>
      </c>
      <c r="L11" s="140">
        <v>2026</v>
      </c>
      <c r="M11" s="131">
        <f t="shared" si="1"/>
        <v>10.13</v>
      </c>
    </row>
    <row r="12" spans="1:13" s="72" customFormat="1" ht="33" customHeight="1">
      <c r="A12" s="124" t="s">
        <v>469</v>
      </c>
      <c r="B12" s="70" t="s">
        <v>39</v>
      </c>
      <c r="C12" s="16" t="s">
        <v>36</v>
      </c>
      <c r="D12" s="73" t="s">
        <v>40</v>
      </c>
      <c r="E12" s="16" t="s">
        <v>668</v>
      </c>
      <c r="F12" s="71">
        <f t="shared" si="0"/>
        <v>32000</v>
      </c>
      <c r="G12" s="32">
        <v>32000</v>
      </c>
      <c r="H12" s="144">
        <v>0</v>
      </c>
      <c r="I12" s="81">
        <v>95</v>
      </c>
      <c r="J12" s="81">
        <v>100</v>
      </c>
      <c r="K12" s="141">
        <f t="shared" si="2"/>
        <v>5</v>
      </c>
      <c r="L12" s="140">
        <v>32000</v>
      </c>
      <c r="M12" s="132">
        <f t="shared" si="1"/>
        <v>100</v>
      </c>
    </row>
    <row r="13" spans="1:13" s="72" customFormat="1" ht="33" customHeight="1">
      <c r="A13" s="124" t="s">
        <v>470</v>
      </c>
      <c r="B13" s="70" t="s">
        <v>41</v>
      </c>
      <c r="C13" s="16" t="s">
        <v>36</v>
      </c>
      <c r="D13" s="73" t="s">
        <v>41</v>
      </c>
      <c r="E13" s="16" t="s">
        <v>669</v>
      </c>
      <c r="F13" s="71">
        <f t="shared" si="0"/>
        <v>2500</v>
      </c>
      <c r="G13" s="32">
        <v>2500</v>
      </c>
      <c r="H13" s="144">
        <v>0</v>
      </c>
      <c r="I13" s="132">
        <v>75</v>
      </c>
      <c r="J13" s="132">
        <v>75</v>
      </c>
      <c r="K13" s="141">
        <f t="shared" si="2"/>
        <v>0</v>
      </c>
      <c r="L13" s="140">
        <v>0</v>
      </c>
      <c r="M13" s="132">
        <f t="shared" si="1"/>
        <v>0</v>
      </c>
    </row>
    <row r="14" spans="1:13" s="72" customFormat="1" ht="33" customHeight="1">
      <c r="A14" s="124" t="s">
        <v>471</v>
      </c>
      <c r="B14" s="70" t="s">
        <v>42</v>
      </c>
      <c r="C14" s="16" t="s">
        <v>36</v>
      </c>
      <c r="D14" s="16" t="s">
        <v>43</v>
      </c>
      <c r="E14" s="16" t="s">
        <v>670</v>
      </c>
      <c r="F14" s="71">
        <f t="shared" si="0"/>
        <v>5000</v>
      </c>
      <c r="G14" s="71">
        <v>5000</v>
      </c>
      <c r="H14" s="144">
        <v>0</v>
      </c>
      <c r="I14" s="81">
        <v>95</v>
      </c>
      <c r="J14" s="81">
        <v>95</v>
      </c>
      <c r="K14" s="141">
        <f t="shared" si="2"/>
        <v>0</v>
      </c>
      <c r="L14" s="140">
        <v>5000</v>
      </c>
      <c r="M14" s="132">
        <f t="shared" si="1"/>
        <v>100</v>
      </c>
    </row>
    <row r="15" spans="1:13" s="72" customFormat="1" ht="49.5" customHeight="1">
      <c r="A15" s="124" t="s">
        <v>472</v>
      </c>
      <c r="B15" s="70" t="s">
        <v>44</v>
      </c>
      <c r="C15" s="16" t="s">
        <v>36</v>
      </c>
      <c r="D15" s="73" t="s">
        <v>45</v>
      </c>
      <c r="E15" s="16" t="s">
        <v>671</v>
      </c>
      <c r="F15" s="71">
        <f t="shared" si="0"/>
        <v>12000</v>
      </c>
      <c r="G15" s="71">
        <v>12000</v>
      </c>
      <c r="H15" s="144">
        <v>0</v>
      </c>
      <c r="I15" s="81">
        <v>100</v>
      </c>
      <c r="J15" s="81">
        <v>100</v>
      </c>
      <c r="K15" s="141">
        <f t="shared" si="2"/>
        <v>0</v>
      </c>
      <c r="L15" s="140">
        <v>12000</v>
      </c>
      <c r="M15" s="132">
        <f t="shared" si="1"/>
        <v>100</v>
      </c>
    </row>
    <row r="16" spans="1:13" s="72" customFormat="1" ht="49.5" customHeight="1">
      <c r="A16" s="124" t="s">
        <v>473</v>
      </c>
      <c r="B16" s="70" t="s">
        <v>46</v>
      </c>
      <c r="C16" s="16" t="s">
        <v>36</v>
      </c>
      <c r="D16" s="16" t="s">
        <v>817</v>
      </c>
      <c r="E16" s="16" t="s">
        <v>672</v>
      </c>
      <c r="F16" s="71">
        <f t="shared" si="0"/>
        <v>4000</v>
      </c>
      <c r="G16" s="71">
        <v>4000</v>
      </c>
      <c r="H16" s="144">
        <v>0</v>
      </c>
      <c r="I16" s="81">
        <v>95</v>
      </c>
      <c r="J16" s="81">
        <v>95</v>
      </c>
      <c r="K16" s="141">
        <f t="shared" si="2"/>
        <v>0</v>
      </c>
      <c r="L16" s="140">
        <v>3250</v>
      </c>
      <c r="M16" s="131">
        <f t="shared" si="1"/>
        <v>81.25</v>
      </c>
    </row>
    <row r="17" spans="1:13" s="72" customFormat="1" ht="102" customHeight="1">
      <c r="A17" s="124" t="s">
        <v>474</v>
      </c>
      <c r="B17" s="70" t="s">
        <v>47</v>
      </c>
      <c r="C17" s="16" t="s">
        <v>36</v>
      </c>
      <c r="D17" s="73" t="s">
        <v>852</v>
      </c>
      <c r="E17" s="16" t="s">
        <v>673</v>
      </c>
      <c r="F17" s="71">
        <f t="shared" si="0"/>
        <v>2500</v>
      </c>
      <c r="G17" s="32">
        <v>2500</v>
      </c>
      <c r="H17" s="144">
        <v>0</v>
      </c>
      <c r="I17" s="132">
        <v>95</v>
      </c>
      <c r="J17" s="132">
        <v>100</v>
      </c>
      <c r="K17" s="141">
        <f t="shared" si="2"/>
        <v>5</v>
      </c>
      <c r="L17" s="140">
        <v>2500</v>
      </c>
      <c r="M17" s="132">
        <v>100</v>
      </c>
    </row>
    <row r="18" spans="1:13" s="72" customFormat="1" ht="16.5" customHeight="1">
      <c r="A18" s="124" t="s">
        <v>475</v>
      </c>
      <c r="B18" s="70" t="s">
        <v>48</v>
      </c>
      <c r="C18" s="16" t="s">
        <v>36</v>
      </c>
      <c r="D18" s="73" t="s">
        <v>49</v>
      </c>
      <c r="E18" s="16" t="s">
        <v>668</v>
      </c>
      <c r="F18" s="71">
        <f t="shared" si="0"/>
        <v>2800</v>
      </c>
      <c r="G18" s="32">
        <v>2800</v>
      </c>
      <c r="H18" s="144">
        <v>0</v>
      </c>
      <c r="I18" s="81">
        <v>75</v>
      </c>
      <c r="J18" s="81">
        <v>75</v>
      </c>
      <c r="K18" s="141">
        <f t="shared" si="2"/>
        <v>0</v>
      </c>
      <c r="L18" s="140">
        <v>1821</v>
      </c>
      <c r="M18" s="131">
        <v>65.05</v>
      </c>
    </row>
    <row r="19" spans="1:13" s="72" customFormat="1" ht="16.5" customHeight="1">
      <c r="A19" s="124" t="s">
        <v>476</v>
      </c>
      <c r="B19" s="70" t="s">
        <v>50</v>
      </c>
      <c r="C19" s="16" t="s">
        <v>36</v>
      </c>
      <c r="D19" s="73" t="s">
        <v>51</v>
      </c>
      <c r="E19" s="16" t="s">
        <v>668</v>
      </c>
      <c r="F19" s="71">
        <f t="shared" si="0"/>
        <v>1000</v>
      </c>
      <c r="G19" s="32">
        <v>1000</v>
      </c>
      <c r="H19" s="144">
        <v>0</v>
      </c>
      <c r="I19" s="81">
        <v>100</v>
      </c>
      <c r="J19" s="81">
        <v>100</v>
      </c>
      <c r="K19" s="141">
        <f t="shared" si="2"/>
        <v>0</v>
      </c>
      <c r="L19" s="140">
        <v>1000</v>
      </c>
      <c r="M19" s="132">
        <f t="shared" si="1"/>
        <v>100</v>
      </c>
    </row>
    <row r="20" spans="1:13" s="72" customFormat="1" ht="33" customHeight="1">
      <c r="A20" s="124" t="s">
        <v>477</v>
      </c>
      <c r="B20" s="31" t="s">
        <v>52</v>
      </c>
      <c r="C20" s="16" t="s">
        <v>36</v>
      </c>
      <c r="D20" s="16" t="s">
        <v>53</v>
      </c>
      <c r="E20" s="16" t="s">
        <v>54</v>
      </c>
      <c r="F20" s="71">
        <f t="shared" si="0"/>
        <v>600</v>
      </c>
      <c r="G20" s="32">
        <v>600</v>
      </c>
      <c r="H20" s="144">
        <v>0</v>
      </c>
      <c r="I20" s="81">
        <v>100</v>
      </c>
      <c r="J20" s="81">
        <v>100</v>
      </c>
      <c r="K20" s="141">
        <f t="shared" si="2"/>
        <v>0</v>
      </c>
      <c r="L20" s="140">
        <v>600</v>
      </c>
      <c r="M20" s="132">
        <f t="shared" si="1"/>
        <v>100</v>
      </c>
    </row>
    <row r="21" spans="1:13" s="72" customFormat="1" ht="16.5" customHeight="1">
      <c r="A21" s="124" t="s">
        <v>478</v>
      </c>
      <c r="B21" s="31" t="s">
        <v>55</v>
      </c>
      <c r="C21" s="16" t="s">
        <v>36</v>
      </c>
      <c r="D21" s="73" t="s">
        <v>56</v>
      </c>
      <c r="E21" s="16" t="s">
        <v>668</v>
      </c>
      <c r="F21" s="71">
        <f t="shared" si="0"/>
        <v>950</v>
      </c>
      <c r="G21" s="32">
        <v>950</v>
      </c>
      <c r="H21" s="144">
        <v>0</v>
      </c>
      <c r="I21" s="81">
        <v>75</v>
      </c>
      <c r="J21" s="81">
        <v>75</v>
      </c>
      <c r="K21" s="141">
        <f t="shared" si="2"/>
        <v>0</v>
      </c>
      <c r="L21" s="140">
        <v>150</v>
      </c>
      <c r="M21" s="131">
        <f t="shared" si="1"/>
        <v>15.789473684210526</v>
      </c>
    </row>
    <row r="22" spans="1:13" s="72" customFormat="1" ht="16.5" customHeight="1">
      <c r="A22" s="124" t="s">
        <v>479</v>
      </c>
      <c r="B22" s="31" t="s">
        <v>816</v>
      </c>
      <c r="C22" s="16" t="s">
        <v>36</v>
      </c>
      <c r="D22" s="16" t="s">
        <v>57</v>
      </c>
      <c r="E22" s="16" t="s">
        <v>668</v>
      </c>
      <c r="F22" s="71">
        <f t="shared" si="0"/>
        <v>900</v>
      </c>
      <c r="G22" s="32">
        <v>900</v>
      </c>
      <c r="H22" s="144">
        <v>0</v>
      </c>
      <c r="I22" s="81">
        <v>95</v>
      </c>
      <c r="J22" s="81">
        <v>100</v>
      </c>
      <c r="K22" s="141">
        <f t="shared" si="2"/>
        <v>5</v>
      </c>
      <c r="L22" s="140">
        <v>900</v>
      </c>
      <c r="M22" s="132">
        <f t="shared" si="1"/>
        <v>100</v>
      </c>
    </row>
    <row r="23" spans="1:13" s="72" customFormat="1" ht="33" customHeight="1">
      <c r="A23" s="124" t="s">
        <v>480</v>
      </c>
      <c r="B23" s="70" t="s">
        <v>58</v>
      </c>
      <c r="C23" s="16" t="s">
        <v>36</v>
      </c>
      <c r="D23" s="16" t="s">
        <v>59</v>
      </c>
      <c r="E23" s="16" t="s">
        <v>668</v>
      </c>
      <c r="F23" s="71">
        <f t="shared" si="0"/>
        <v>1200</v>
      </c>
      <c r="G23" s="32">
        <v>1200</v>
      </c>
      <c r="H23" s="144">
        <v>0</v>
      </c>
      <c r="I23" s="132">
        <v>25</v>
      </c>
      <c r="J23" s="132">
        <v>25</v>
      </c>
      <c r="K23" s="141">
        <f t="shared" si="2"/>
        <v>0</v>
      </c>
      <c r="L23" s="140">
        <v>65</v>
      </c>
      <c r="M23" s="131">
        <f t="shared" si="1"/>
        <v>5.416666666666667</v>
      </c>
    </row>
    <row r="24" spans="1:13" s="72" customFormat="1" ht="33" customHeight="1">
      <c r="A24" s="124" t="s">
        <v>481</v>
      </c>
      <c r="B24" s="70" t="s">
        <v>60</v>
      </c>
      <c r="C24" s="16" t="s">
        <v>36</v>
      </c>
      <c r="D24" s="16" t="s">
        <v>61</v>
      </c>
      <c r="E24" s="16" t="s">
        <v>674</v>
      </c>
      <c r="F24" s="71">
        <f t="shared" si="0"/>
        <v>300</v>
      </c>
      <c r="G24" s="32">
        <v>300</v>
      </c>
      <c r="H24" s="144">
        <v>0</v>
      </c>
      <c r="I24" s="81">
        <v>95</v>
      </c>
      <c r="J24" s="81">
        <v>95</v>
      </c>
      <c r="K24" s="141">
        <f t="shared" si="2"/>
        <v>0</v>
      </c>
      <c r="L24" s="140">
        <v>137</v>
      </c>
      <c r="M24" s="131">
        <f t="shared" si="1"/>
        <v>45.666666666666664</v>
      </c>
    </row>
    <row r="25" spans="1:13" s="72" customFormat="1" ht="16.5" customHeight="1">
      <c r="A25" s="124" t="s">
        <v>482</v>
      </c>
      <c r="B25" s="70" t="s">
        <v>62</v>
      </c>
      <c r="C25" s="16" t="s">
        <v>36</v>
      </c>
      <c r="D25" s="16" t="s">
        <v>62</v>
      </c>
      <c r="E25" s="16" t="s">
        <v>63</v>
      </c>
      <c r="F25" s="71">
        <f t="shared" si="0"/>
        <v>1500</v>
      </c>
      <c r="G25" s="32">
        <v>1500</v>
      </c>
      <c r="H25" s="144">
        <v>0</v>
      </c>
      <c r="I25" s="132">
        <v>95</v>
      </c>
      <c r="J25" s="132">
        <v>95</v>
      </c>
      <c r="K25" s="141">
        <f t="shared" si="2"/>
        <v>0</v>
      </c>
      <c r="L25" s="140">
        <v>0</v>
      </c>
      <c r="M25" s="132">
        <f t="shared" si="1"/>
        <v>0</v>
      </c>
    </row>
    <row r="26" spans="1:13" s="72" customFormat="1" ht="16.5" customHeight="1">
      <c r="A26" s="124" t="s">
        <v>483</v>
      </c>
      <c r="B26" s="70" t="s">
        <v>64</v>
      </c>
      <c r="C26" s="16" t="s">
        <v>36</v>
      </c>
      <c r="D26" s="16" t="s">
        <v>65</v>
      </c>
      <c r="E26" s="16" t="s">
        <v>668</v>
      </c>
      <c r="F26" s="71">
        <f t="shared" si="0"/>
        <v>1920</v>
      </c>
      <c r="G26" s="32">
        <v>1920</v>
      </c>
      <c r="H26" s="144">
        <v>0</v>
      </c>
      <c r="I26" s="81">
        <v>75</v>
      </c>
      <c r="J26" s="81">
        <v>75</v>
      </c>
      <c r="K26" s="141">
        <f t="shared" si="2"/>
        <v>0</v>
      </c>
      <c r="L26" s="140">
        <v>1536</v>
      </c>
      <c r="M26" s="132">
        <f t="shared" si="1"/>
        <v>80</v>
      </c>
    </row>
    <row r="27" spans="1:13" s="72" customFormat="1" ht="16.5" customHeight="1">
      <c r="A27" s="124" t="s">
        <v>484</v>
      </c>
      <c r="B27" s="70" t="s">
        <v>66</v>
      </c>
      <c r="C27" s="16" t="s">
        <v>36</v>
      </c>
      <c r="D27" s="16" t="s">
        <v>67</v>
      </c>
      <c r="E27" s="16" t="s">
        <v>499</v>
      </c>
      <c r="F27" s="71">
        <f t="shared" si="0"/>
        <v>800</v>
      </c>
      <c r="G27" s="32">
        <v>800</v>
      </c>
      <c r="H27" s="144">
        <v>0</v>
      </c>
      <c r="I27" s="132">
        <v>95</v>
      </c>
      <c r="J27" s="132">
        <v>95</v>
      </c>
      <c r="K27" s="141">
        <f t="shared" si="2"/>
        <v>0</v>
      </c>
      <c r="L27" s="140">
        <v>700</v>
      </c>
      <c r="M27" s="157">
        <f t="shared" si="1"/>
        <v>87.5</v>
      </c>
    </row>
    <row r="28" spans="1:13" s="72" customFormat="1" ht="90.75" customHeight="1">
      <c r="A28" s="124" t="s">
        <v>485</v>
      </c>
      <c r="B28" s="70" t="s">
        <v>68</v>
      </c>
      <c r="C28" s="16" t="s">
        <v>36</v>
      </c>
      <c r="D28" s="16" t="s">
        <v>69</v>
      </c>
      <c r="E28" s="16" t="s">
        <v>499</v>
      </c>
      <c r="F28" s="71">
        <f t="shared" si="0"/>
        <v>4400</v>
      </c>
      <c r="G28" s="32">
        <v>4400</v>
      </c>
      <c r="H28" s="144">
        <v>0</v>
      </c>
      <c r="I28" s="81">
        <v>100</v>
      </c>
      <c r="J28" s="81">
        <v>100</v>
      </c>
      <c r="K28" s="141">
        <f t="shared" si="2"/>
        <v>0</v>
      </c>
      <c r="L28" s="140">
        <v>2426</v>
      </c>
      <c r="M28" s="131">
        <f t="shared" si="1"/>
        <v>55.13636363636364</v>
      </c>
    </row>
    <row r="29" spans="1:13" s="72" customFormat="1" ht="91.5" customHeight="1">
      <c r="A29" s="124" t="s">
        <v>486</v>
      </c>
      <c r="B29" s="70" t="s">
        <v>70</v>
      </c>
      <c r="C29" s="16" t="s">
        <v>36</v>
      </c>
      <c r="D29" s="16" t="s">
        <v>487</v>
      </c>
      <c r="E29" s="16" t="s">
        <v>499</v>
      </c>
      <c r="F29" s="71">
        <f t="shared" si="0"/>
        <v>3000</v>
      </c>
      <c r="G29" s="32">
        <v>3000</v>
      </c>
      <c r="H29" s="144">
        <v>0</v>
      </c>
      <c r="I29" s="81">
        <v>95</v>
      </c>
      <c r="J29" s="81">
        <v>95</v>
      </c>
      <c r="K29" s="141">
        <f t="shared" si="2"/>
        <v>0</v>
      </c>
      <c r="L29" s="140">
        <v>2300</v>
      </c>
      <c r="M29" s="131">
        <f t="shared" si="1"/>
        <v>76.66666666666667</v>
      </c>
    </row>
    <row r="30" spans="1:13" s="72" customFormat="1" ht="91.5" customHeight="1">
      <c r="A30" s="124" t="s">
        <v>488</v>
      </c>
      <c r="B30" s="70" t="s">
        <v>71</v>
      </c>
      <c r="C30" s="16" t="s">
        <v>36</v>
      </c>
      <c r="D30" s="16" t="s">
        <v>72</v>
      </c>
      <c r="E30" s="16" t="s">
        <v>499</v>
      </c>
      <c r="F30" s="71">
        <f t="shared" si="0"/>
        <v>1000</v>
      </c>
      <c r="G30" s="32">
        <v>1000</v>
      </c>
      <c r="H30" s="144">
        <v>0</v>
      </c>
      <c r="I30" s="81">
        <v>75</v>
      </c>
      <c r="J30" s="81">
        <v>75</v>
      </c>
      <c r="K30" s="141">
        <f t="shared" si="2"/>
        <v>0</v>
      </c>
      <c r="L30" s="140">
        <v>966</v>
      </c>
      <c r="M30" s="157">
        <f t="shared" si="1"/>
        <v>96.6</v>
      </c>
    </row>
    <row r="31" spans="1:13" s="72" customFormat="1" ht="91.5" customHeight="1">
      <c r="A31" s="124" t="s">
        <v>489</v>
      </c>
      <c r="B31" s="31" t="s">
        <v>73</v>
      </c>
      <c r="C31" s="16" t="s">
        <v>36</v>
      </c>
      <c r="D31" s="73" t="s">
        <v>814</v>
      </c>
      <c r="E31" s="16" t="s">
        <v>499</v>
      </c>
      <c r="F31" s="71">
        <f t="shared" si="0"/>
        <v>1000</v>
      </c>
      <c r="G31" s="32">
        <v>1000</v>
      </c>
      <c r="H31" s="144">
        <v>0</v>
      </c>
      <c r="I31" s="81">
        <v>75</v>
      </c>
      <c r="J31" s="81">
        <v>75</v>
      </c>
      <c r="K31" s="141">
        <f t="shared" si="2"/>
        <v>0</v>
      </c>
      <c r="L31" s="140">
        <v>655</v>
      </c>
      <c r="M31" s="131">
        <v>65.49</v>
      </c>
    </row>
    <row r="32" spans="1:13" s="72" customFormat="1" ht="33" customHeight="1">
      <c r="A32" s="124" t="s">
        <v>490</v>
      </c>
      <c r="B32" s="31" t="s">
        <v>74</v>
      </c>
      <c r="C32" s="16" t="s">
        <v>36</v>
      </c>
      <c r="D32" s="73" t="s">
        <v>75</v>
      </c>
      <c r="E32" s="16" t="s">
        <v>499</v>
      </c>
      <c r="F32" s="71">
        <f t="shared" si="0"/>
        <v>6000</v>
      </c>
      <c r="G32" s="32">
        <v>6000</v>
      </c>
      <c r="H32" s="144">
        <v>0</v>
      </c>
      <c r="I32" s="81">
        <v>40</v>
      </c>
      <c r="J32" s="81">
        <v>40</v>
      </c>
      <c r="K32" s="141">
        <f t="shared" si="2"/>
        <v>0</v>
      </c>
      <c r="L32" s="140">
        <v>600</v>
      </c>
      <c r="M32" s="132">
        <f t="shared" si="1"/>
        <v>10</v>
      </c>
    </row>
    <row r="33" spans="1:13" s="72" customFormat="1" ht="33" customHeight="1">
      <c r="A33" s="124" t="s">
        <v>491</v>
      </c>
      <c r="B33" s="31" t="s">
        <v>76</v>
      </c>
      <c r="C33" s="16" t="s">
        <v>36</v>
      </c>
      <c r="D33" s="73" t="s">
        <v>77</v>
      </c>
      <c r="E33" s="16" t="s">
        <v>675</v>
      </c>
      <c r="F33" s="71">
        <f t="shared" si="0"/>
        <v>1800</v>
      </c>
      <c r="G33" s="32">
        <v>1800</v>
      </c>
      <c r="H33" s="144">
        <v>0</v>
      </c>
      <c r="I33" s="81">
        <v>55</v>
      </c>
      <c r="J33" s="81">
        <v>95</v>
      </c>
      <c r="K33" s="141">
        <f t="shared" si="2"/>
        <v>40</v>
      </c>
      <c r="L33" s="140">
        <v>1400</v>
      </c>
      <c r="M33" s="131">
        <v>77.76</v>
      </c>
    </row>
    <row r="34" spans="1:13" s="72" customFormat="1" ht="16.5" customHeight="1">
      <c r="A34" s="124" t="s">
        <v>492</v>
      </c>
      <c r="B34" s="31" t="s">
        <v>78</v>
      </c>
      <c r="C34" s="16" t="s">
        <v>36</v>
      </c>
      <c r="D34" s="73" t="s">
        <v>79</v>
      </c>
      <c r="E34" s="16" t="s">
        <v>675</v>
      </c>
      <c r="F34" s="71">
        <f t="shared" si="0"/>
        <v>1500</v>
      </c>
      <c r="G34" s="32">
        <v>1500</v>
      </c>
      <c r="H34" s="144">
        <v>0</v>
      </c>
      <c r="I34" s="81">
        <v>100</v>
      </c>
      <c r="J34" s="81">
        <v>100</v>
      </c>
      <c r="K34" s="141">
        <f t="shared" si="2"/>
        <v>0</v>
      </c>
      <c r="L34" s="140">
        <v>1500</v>
      </c>
      <c r="M34" s="132">
        <f t="shared" si="1"/>
        <v>100</v>
      </c>
    </row>
    <row r="35" spans="1:13" s="72" customFormat="1" ht="16.5" customHeight="1">
      <c r="A35" s="124" t="s">
        <v>493</v>
      </c>
      <c r="B35" s="31" t="s">
        <v>80</v>
      </c>
      <c r="C35" s="16" t="s">
        <v>36</v>
      </c>
      <c r="D35" s="73" t="s">
        <v>81</v>
      </c>
      <c r="E35" s="16" t="s">
        <v>675</v>
      </c>
      <c r="F35" s="71">
        <f t="shared" si="0"/>
        <v>500</v>
      </c>
      <c r="G35" s="32">
        <v>500</v>
      </c>
      <c r="H35" s="144">
        <v>0</v>
      </c>
      <c r="I35" s="81">
        <v>75</v>
      </c>
      <c r="J35" s="81">
        <v>100</v>
      </c>
      <c r="K35" s="141">
        <f t="shared" si="2"/>
        <v>25</v>
      </c>
      <c r="L35" s="140">
        <v>500</v>
      </c>
      <c r="M35" s="132">
        <f t="shared" si="1"/>
        <v>100</v>
      </c>
    </row>
    <row r="36" spans="1:13" s="72" customFormat="1" ht="33" customHeight="1">
      <c r="A36" s="124" t="s">
        <v>494</v>
      </c>
      <c r="B36" s="31" t="s">
        <v>82</v>
      </c>
      <c r="C36" s="16" t="s">
        <v>36</v>
      </c>
      <c r="D36" s="73" t="s">
        <v>83</v>
      </c>
      <c r="E36" s="16" t="s">
        <v>675</v>
      </c>
      <c r="F36" s="71">
        <f t="shared" si="0"/>
        <v>1000</v>
      </c>
      <c r="G36" s="32">
        <v>1000</v>
      </c>
      <c r="H36" s="144">
        <v>0</v>
      </c>
      <c r="I36" s="132">
        <v>55</v>
      </c>
      <c r="J36" s="132">
        <v>75</v>
      </c>
      <c r="K36" s="141">
        <f t="shared" si="2"/>
        <v>20</v>
      </c>
      <c r="L36" s="140">
        <v>991</v>
      </c>
      <c r="M36" s="131">
        <v>99.07</v>
      </c>
    </row>
    <row r="37" spans="1:13" s="72" customFormat="1" ht="16.5" customHeight="1">
      <c r="A37" s="124" t="s">
        <v>495</v>
      </c>
      <c r="B37" s="31" t="s">
        <v>84</v>
      </c>
      <c r="C37" s="16" t="s">
        <v>36</v>
      </c>
      <c r="D37" s="73" t="s">
        <v>85</v>
      </c>
      <c r="E37" s="16" t="s">
        <v>668</v>
      </c>
      <c r="F37" s="71">
        <f t="shared" si="0"/>
        <v>4000</v>
      </c>
      <c r="G37" s="32">
        <v>4000</v>
      </c>
      <c r="H37" s="144">
        <v>0</v>
      </c>
      <c r="I37" s="132">
        <v>75</v>
      </c>
      <c r="J37" s="81">
        <v>95</v>
      </c>
      <c r="K37" s="141">
        <f t="shared" si="2"/>
        <v>20</v>
      </c>
      <c r="L37" s="140">
        <v>2258</v>
      </c>
      <c r="M37" s="131">
        <f t="shared" si="1"/>
        <v>56.45</v>
      </c>
    </row>
    <row r="38" spans="1:13" s="72" customFormat="1" ht="16.5" customHeight="1">
      <c r="A38" s="124" t="s">
        <v>496</v>
      </c>
      <c r="B38" s="31" t="s">
        <v>86</v>
      </c>
      <c r="C38" s="16" t="s">
        <v>36</v>
      </c>
      <c r="D38" s="73" t="s">
        <v>87</v>
      </c>
      <c r="E38" s="16" t="s">
        <v>669</v>
      </c>
      <c r="F38" s="71">
        <f t="shared" si="0"/>
        <v>2000</v>
      </c>
      <c r="G38" s="32">
        <v>2000</v>
      </c>
      <c r="H38" s="144">
        <v>0</v>
      </c>
      <c r="I38" s="132">
        <v>25</v>
      </c>
      <c r="J38" s="132">
        <v>25</v>
      </c>
      <c r="K38" s="141">
        <f t="shared" si="2"/>
        <v>0</v>
      </c>
      <c r="L38" s="140">
        <v>0</v>
      </c>
      <c r="M38" s="132">
        <f t="shared" si="1"/>
        <v>0</v>
      </c>
    </row>
    <row r="39" spans="1:13" s="72" customFormat="1" ht="33" customHeight="1">
      <c r="A39" s="124" t="s">
        <v>497</v>
      </c>
      <c r="B39" s="31" t="s">
        <v>676</v>
      </c>
      <c r="C39" s="16" t="s">
        <v>850</v>
      </c>
      <c r="D39" s="73" t="s">
        <v>677</v>
      </c>
      <c r="E39" s="16" t="s">
        <v>668</v>
      </c>
      <c r="F39" s="71">
        <f t="shared" si="0"/>
        <v>30000</v>
      </c>
      <c r="G39" s="32">
        <v>30000</v>
      </c>
      <c r="H39" s="144">
        <v>0</v>
      </c>
      <c r="I39" s="81">
        <v>75</v>
      </c>
      <c r="J39" s="81">
        <v>75</v>
      </c>
      <c r="K39" s="141">
        <f t="shared" si="2"/>
        <v>0</v>
      </c>
      <c r="L39" s="140">
        <v>20183</v>
      </c>
      <c r="M39" s="131">
        <f t="shared" si="1"/>
        <v>67.27666666666666</v>
      </c>
    </row>
    <row r="40" spans="1:13" s="65" customFormat="1" ht="16.5" customHeight="1">
      <c r="A40" s="62" t="s">
        <v>88</v>
      </c>
      <c r="B40" s="63" t="s">
        <v>678</v>
      </c>
      <c r="C40" s="63"/>
      <c r="D40" s="63"/>
      <c r="E40" s="63"/>
      <c r="F40" s="64">
        <f t="shared" si="0"/>
        <v>61000</v>
      </c>
      <c r="G40" s="64">
        <f>G41</f>
        <v>61000</v>
      </c>
      <c r="H40" s="142">
        <f>H41</f>
        <v>0</v>
      </c>
      <c r="I40" s="129">
        <f>I41</f>
        <v>90.71</v>
      </c>
      <c r="J40" s="129">
        <f>J41</f>
        <v>89.29</v>
      </c>
      <c r="K40" s="129">
        <v>-1.43</v>
      </c>
      <c r="L40" s="158">
        <f>L41</f>
        <v>51224</v>
      </c>
      <c r="M40" s="129">
        <f>M41</f>
        <v>83.97</v>
      </c>
    </row>
    <row r="41" spans="1:13" s="65" customFormat="1" ht="16.5" customHeight="1">
      <c r="A41" s="74" t="s">
        <v>89</v>
      </c>
      <c r="B41" s="75" t="s">
        <v>679</v>
      </c>
      <c r="C41" s="76"/>
      <c r="D41" s="76"/>
      <c r="E41" s="76"/>
      <c r="F41" s="77">
        <f t="shared" si="0"/>
        <v>61000</v>
      </c>
      <c r="G41" s="77">
        <f>SUM(G42:G48)</f>
        <v>61000</v>
      </c>
      <c r="H41" s="145">
        <f>SUM(H42:H48)</f>
        <v>0</v>
      </c>
      <c r="I41" s="130">
        <v>90.71</v>
      </c>
      <c r="J41" s="130">
        <v>89.29</v>
      </c>
      <c r="K41" s="130">
        <v>-1.43</v>
      </c>
      <c r="L41" s="159">
        <v>51224</v>
      </c>
      <c r="M41" s="130">
        <v>83.97</v>
      </c>
    </row>
    <row r="42" spans="1:13" s="72" customFormat="1" ht="33" customHeight="1">
      <c r="A42" s="125" t="s">
        <v>90</v>
      </c>
      <c r="B42" s="78" t="s">
        <v>498</v>
      </c>
      <c r="C42" s="79" t="s">
        <v>91</v>
      </c>
      <c r="D42" s="80" t="s">
        <v>92</v>
      </c>
      <c r="E42" s="33" t="s">
        <v>499</v>
      </c>
      <c r="F42" s="81">
        <f t="shared" si="0"/>
        <v>2000</v>
      </c>
      <c r="G42" s="34">
        <v>2000</v>
      </c>
      <c r="H42" s="146">
        <v>0</v>
      </c>
      <c r="I42" s="81">
        <v>95</v>
      </c>
      <c r="J42" s="81">
        <v>100</v>
      </c>
      <c r="K42" s="135">
        <f t="shared" si="2"/>
        <v>5</v>
      </c>
      <c r="L42" s="132">
        <v>2000</v>
      </c>
      <c r="M42" s="132">
        <f t="shared" si="1"/>
        <v>100</v>
      </c>
    </row>
    <row r="43" spans="1:13" s="72" customFormat="1" ht="33" customHeight="1">
      <c r="A43" s="125" t="s">
        <v>93</v>
      </c>
      <c r="B43" s="78" t="s">
        <v>500</v>
      </c>
      <c r="C43" s="83" t="s">
        <v>91</v>
      </c>
      <c r="D43" s="80" t="s">
        <v>500</v>
      </c>
      <c r="E43" s="33" t="s">
        <v>499</v>
      </c>
      <c r="F43" s="81">
        <f t="shared" si="0"/>
        <v>2000</v>
      </c>
      <c r="G43" s="34">
        <v>2000</v>
      </c>
      <c r="H43" s="146">
        <v>0</v>
      </c>
      <c r="I43" s="81">
        <v>100</v>
      </c>
      <c r="J43" s="81">
        <v>100</v>
      </c>
      <c r="K43" s="135">
        <f t="shared" si="2"/>
        <v>0</v>
      </c>
      <c r="L43" s="132">
        <v>2000</v>
      </c>
      <c r="M43" s="132">
        <f t="shared" si="1"/>
        <v>100</v>
      </c>
    </row>
    <row r="44" spans="1:13" s="72" customFormat="1" ht="33" customHeight="1">
      <c r="A44" s="125" t="s">
        <v>94</v>
      </c>
      <c r="B44" s="78" t="s">
        <v>501</v>
      </c>
      <c r="C44" s="83" t="s">
        <v>91</v>
      </c>
      <c r="D44" s="80" t="s">
        <v>501</v>
      </c>
      <c r="E44" s="33" t="s">
        <v>499</v>
      </c>
      <c r="F44" s="81">
        <f t="shared" si="0"/>
        <v>5000</v>
      </c>
      <c r="G44" s="34">
        <v>5000</v>
      </c>
      <c r="H44" s="146">
        <v>0</v>
      </c>
      <c r="I44" s="81">
        <v>75</v>
      </c>
      <c r="J44" s="81">
        <v>100</v>
      </c>
      <c r="K44" s="135">
        <f t="shared" si="2"/>
        <v>25</v>
      </c>
      <c r="L44" s="81">
        <v>5000</v>
      </c>
      <c r="M44" s="132">
        <f t="shared" si="1"/>
        <v>100</v>
      </c>
    </row>
    <row r="45" spans="1:13" s="72" customFormat="1" ht="49.5" customHeight="1">
      <c r="A45" s="125" t="s">
        <v>95</v>
      </c>
      <c r="B45" s="78" t="s">
        <v>502</v>
      </c>
      <c r="C45" s="83" t="s">
        <v>91</v>
      </c>
      <c r="D45" s="80" t="s">
        <v>96</v>
      </c>
      <c r="E45" s="33" t="s">
        <v>499</v>
      </c>
      <c r="F45" s="81">
        <f t="shared" si="0"/>
        <v>29000</v>
      </c>
      <c r="G45" s="34">
        <v>29000</v>
      </c>
      <c r="H45" s="146">
        <v>0</v>
      </c>
      <c r="I45" s="81">
        <v>75</v>
      </c>
      <c r="J45" s="81">
        <v>75</v>
      </c>
      <c r="K45" s="135">
        <f t="shared" si="2"/>
        <v>0</v>
      </c>
      <c r="L45" s="47">
        <v>26425</v>
      </c>
      <c r="M45" s="139">
        <f t="shared" si="1"/>
        <v>91.12068965517241</v>
      </c>
    </row>
    <row r="46" spans="1:13" s="72" customFormat="1" ht="33" customHeight="1">
      <c r="A46" s="125" t="s">
        <v>97</v>
      </c>
      <c r="B46" s="70" t="s">
        <v>503</v>
      </c>
      <c r="C46" s="16" t="s">
        <v>91</v>
      </c>
      <c r="D46" s="73" t="s">
        <v>504</v>
      </c>
      <c r="E46" s="33" t="s">
        <v>499</v>
      </c>
      <c r="F46" s="81">
        <f t="shared" si="0"/>
        <v>3000</v>
      </c>
      <c r="G46" s="34">
        <v>3000</v>
      </c>
      <c r="H46" s="146">
        <v>0</v>
      </c>
      <c r="I46" s="132">
        <v>95</v>
      </c>
      <c r="J46" s="132">
        <v>75</v>
      </c>
      <c r="K46" s="200">
        <f t="shared" si="2"/>
        <v>-20</v>
      </c>
      <c r="L46" s="135">
        <v>0</v>
      </c>
      <c r="M46" s="135">
        <f t="shared" si="1"/>
        <v>0</v>
      </c>
    </row>
    <row r="47" spans="1:13" s="72" customFormat="1" ht="16.5" customHeight="1">
      <c r="A47" s="125" t="s">
        <v>98</v>
      </c>
      <c r="B47" s="70" t="s">
        <v>505</v>
      </c>
      <c r="C47" s="16" t="s">
        <v>91</v>
      </c>
      <c r="D47" s="73" t="s">
        <v>505</v>
      </c>
      <c r="E47" s="33" t="s">
        <v>499</v>
      </c>
      <c r="F47" s="81">
        <f t="shared" si="0"/>
        <v>15000</v>
      </c>
      <c r="G47" s="34">
        <v>15000</v>
      </c>
      <c r="H47" s="146">
        <v>0</v>
      </c>
      <c r="I47" s="81">
        <v>100</v>
      </c>
      <c r="J47" s="81">
        <v>100</v>
      </c>
      <c r="K47" s="135">
        <f t="shared" si="2"/>
        <v>0</v>
      </c>
      <c r="L47" s="81">
        <v>15000</v>
      </c>
      <c r="M47" s="132">
        <f t="shared" si="1"/>
        <v>100</v>
      </c>
    </row>
    <row r="48" spans="1:13" s="72" customFormat="1" ht="33" customHeight="1">
      <c r="A48" s="125" t="s">
        <v>99</v>
      </c>
      <c r="B48" s="70" t="s">
        <v>680</v>
      </c>
      <c r="C48" s="16" t="s">
        <v>91</v>
      </c>
      <c r="D48" s="73" t="s">
        <v>680</v>
      </c>
      <c r="E48" s="33" t="s">
        <v>499</v>
      </c>
      <c r="F48" s="81">
        <f t="shared" si="0"/>
        <v>5000</v>
      </c>
      <c r="G48" s="32">
        <v>5000</v>
      </c>
      <c r="H48" s="146">
        <v>0</v>
      </c>
      <c r="I48" s="132">
        <v>95</v>
      </c>
      <c r="J48" s="132">
        <v>75</v>
      </c>
      <c r="K48" s="200">
        <f t="shared" si="2"/>
        <v>-20</v>
      </c>
      <c r="L48" s="135">
        <v>799</v>
      </c>
      <c r="M48" s="139">
        <f t="shared" si="1"/>
        <v>15.98</v>
      </c>
    </row>
    <row r="49" spans="1:13" s="65" customFormat="1" ht="16.5" customHeight="1">
      <c r="A49" s="62" t="s">
        <v>100</v>
      </c>
      <c r="B49" s="63" t="s">
        <v>681</v>
      </c>
      <c r="C49" s="84"/>
      <c r="D49" s="84"/>
      <c r="E49" s="84"/>
      <c r="F49" s="64">
        <f t="shared" si="0"/>
        <v>590482</v>
      </c>
      <c r="G49" s="64">
        <f>G50+G65</f>
        <v>590482</v>
      </c>
      <c r="H49" s="142">
        <f>H50+H65</f>
        <v>0</v>
      </c>
      <c r="I49" s="137">
        <v>66.39</v>
      </c>
      <c r="J49" s="137">
        <v>80.56</v>
      </c>
      <c r="K49" s="137">
        <v>14.17</v>
      </c>
      <c r="L49" s="158">
        <v>213054</v>
      </c>
      <c r="M49" s="129">
        <f t="shared" si="1"/>
        <v>36.08137081231943</v>
      </c>
    </row>
    <row r="50" spans="1:13" s="85" customFormat="1" ht="16.5" customHeight="1">
      <c r="A50" s="74" t="s">
        <v>101</v>
      </c>
      <c r="B50" s="75" t="s">
        <v>682</v>
      </c>
      <c r="C50" s="75"/>
      <c r="D50" s="75"/>
      <c r="E50" s="75"/>
      <c r="F50" s="77">
        <v>540482</v>
      </c>
      <c r="G50" s="77">
        <v>540482</v>
      </c>
      <c r="H50" s="145">
        <f>SUM(H51:H62)</f>
        <v>0</v>
      </c>
      <c r="I50" s="138">
        <v>66.79</v>
      </c>
      <c r="J50" s="138">
        <v>79.29</v>
      </c>
      <c r="K50" s="195">
        <v>12.5</v>
      </c>
      <c r="L50" s="159">
        <v>187957</v>
      </c>
      <c r="M50" s="130">
        <f t="shared" si="1"/>
        <v>34.775811220355166</v>
      </c>
    </row>
    <row r="51" spans="1:13" s="72" customFormat="1" ht="33" customHeight="1">
      <c r="A51" s="125" t="s">
        <v>102</v>
      </c>
      <c r="B51" s="86" t="s">
        <v>103</v>
      </c>
      <c r="C51" s="35" t="s">
        <v>683</v>
      </c>
      <c r="D51" s="87" t="s">
        <v>103</v>
      </c>
      <c r="E51" s="87" t="s">
        <v>499</v>
      </c>
      <c r="F51" s="81">
        <f t="shared" si="0"/>
        <v>95000</v>
      </c>
      <c r="G51" s="81">
        <v>95000</v>
      </c>
      <c r="H51" s="146">
        <v>0</v>
      </c>
      <c r="I51" s="132">
        <v>55</v>
      </c>
      <c r="J51" s="81">
        <v>55</v>
      </c>
      <c r="K51" s="135">
        <f t="shared" si="2"/>
        <v>0</v>
      </c>
      <c r="L51" s="132">
        <v>16000</v>
      </c>
      <c r="M51" s="131">
        <f t="shared" si="1"/>
        <v>16.842105263157894</v>
      </c>
    </row>
    <row r="52" spans="1:13" s="72" customFormat="1" ht="16.5" customHeight="1">
      <c r="A52" s="125" t="s">
        <v>507</v>
      </c>
      <c r="B52" s="88" t="s">
        <v>104</v>
      </c>
      <c r="C52" s="35" t="s">
        <v>683</v>
      </c>
      <c r="D52" s="89" t="s">
        <v>104</v>
      </c>
      <c r="E52" s="89" t="s">
        <v>499</v>
      </c>
      <c r="F52" s="81">
        <f t="shared" si="0"/>
        <v>60000</v>
      </c>
      <c r="G52" s="90">
        <v>60000</v>
      </c>
      <c r="H52" s="146">
        <v>0</v>
      </c>
      <c r="I52" s="132">
        <v>55</v>
      </c>
      <c r="J52" s="132">
        <v>75</v>
      </c>
      <c r="K52" s="135">
        <f t="shared" si="2"/>
        <v>20</v>
      </c>
      <c r="L52" s="140">
        <v>371</v>
      </c>
      <c r="M52" s="131">
        <f t="shared" si="1"/>
        <v>0.6183333333333333</v>
      </c>
    </row>
    <row r="53" spans="1:13" s="72" customFormat="1" ht="16.5" customHeight="1">
      <c r="A53" s="125" t="s">
        <v>508</v>
      </c>
      <c r="B53" s="91" t="s">
        <v>105</v>
      </c>
      <c r="C53" s="35" t="s">
        <v>106</v>
      </c>
      <c r="D53" s="92" t="s">
        <v>105</v>
      </c>
      <c r="E53" s="35" t="s">
        <v>499</v>
      </c>
      <c r="F53" s="81">
        <f t="shared" si="0"/>
        <v>88982</v>
      </c>
      <c r="G53" s="36">
        <v>88982</v>
      </c>
      <c r="H53" s="146">
        <v>0</v>
      </c>
      <c r="I53" s="132">
        <v>55</v>
      </c>
      <c r="J53" s="132">
        <v>75</v>
      </c>
      <c r="K53" s="135">
        <f t="shared" si="2"/>
        <v>20</v>
      </c>
      <c r="L53" s="140">
        <v>154</v>
      </c>
      <c r="M53" s="131">
        <f t="shared" si="1"/>
        <v>0.1730687105257243</v>
      </c>
    </row>
    <row r="54" spans="1:13" s="72" customFormat="1" ht="49.5" customHeight="1">
      <c r="A54" s="125" t="s">
        <v>107</v>
      </c>
      <c r="B54" s="91" t="s">
        <v>684</v>
      </c>
      <c r="C54" s="35" t="s">
        <v>106</v>
      </c>
      <c r="D54" s="92" t="s">
        <v>684</v>
      </c>
      <c r="E54" s="35" t="s">
        <v>499</v>
      </c>
      <c r="F54" s="81">
        <f t="shared" si="0"/>
        <v>70000</v>
      </c>
      <c r="G54" s="36">
        <v>70000</v>
      </c>
      <c r="H54" s="146">
        <v>0</v>
      </c>
      <c r="I54" s="132">
        <v>75</v>
      </c>
      <c r="J54" s="132">
        <v>100</v>
      </c>
      <c r="K54" s="135">
        <f t="shared" si="2"/>
        <v>25</v>
      </c>
      <c r="L54" s="140">
        <v>70000</v>
      </c>
      <c r="M54" s="132">
        <f t="shared" si="1"/>
        <v>100</v>
      </c>
    </row>
    <row r="55" spans="1:13" s="72" customFormat="1" ht="16.5" customHeight="1">
      <c r="A55" s="125" t="s">
        <v>509</v>
      </c>
      <c r="B55" s="91" t="s">
        <v>685</v>
      </c>
      <c r="C55" s="35" t="s">
        <v>106</v>
      </c>
      <c r="D55" s="92" t="s">
        <v>685</v>
      </c>
      <c r="E55" s="35" t="s">
        <v>499</v>
      </c>
      <c r="F55" s="81">
        <f t="shared" si="0"/>
        <v>5000</v>
      </c>
      <c r="G55" s="36">
        <v>5000</v>
      </c>
      <c r="H55" s="146">
        <v>0</v>
      </c>
      <c r="I55" s="132">
        <v>75</v>
      </c>
      <c r="J55" s="132">
        <v>95</v>
      </c>
      <c r="K55" s="135">
        <f t="shared" si="2"/>
        <v>20</v>
      </c>
      <c r="L55" s="140">
        <v>1294</v>
      </c>
      <c r="M55" s="131">
        <f t="shared" si="1"/>
        <v>25.88</v>
      </c>
    </row>
    <row r="56" spans="1:13" s="72" customFormat="1" ht="33" customHeight="1">
      <c r="A56" s="125" t="s">
        <v>510</v>
      </c>
      <c r="B56" s="91" t="s">
        <v>686</v>
      </c>
      <c r="C56" s="35" t="s">
        <v>106</v>
      </c>
      <c r="D56" s="92" t="s">
        <v>687</v>
      </c>
      <c r="E56" s="35" t="s">
        <v>668</v>
      </c>
      <c r="F56" s="81">
        <f t="shared" si="0"/>
        <v>20000</v>
      </c>
      <c r="G56" s="36">
        <v>20000</v>
      </c>
      <c r="H56" s="146">
        <v>0</v>
      </c>
      <c r="I56" s="132">
        <v>75</v>
      </c>
      <c r="J56" s="132">
        <v>75</v>
      </c>
      <c r="K56" s="135">
        <f t="shared" si="2"/>
        <v>0</v>
      </c>
      <c r="L56" s="140">
        <v>14390</v>
      </c>
      <c r="M56" s="131">
        <f t="shared" si="1"/>
        <v>71.95</v>
      </c>
    </row>
    <row r="57" spans="1:13" s="72" customFormat="1" ht="33" customHeight="1">
      <c r="A57" s="125" t="s">
        <v>108</v>
      </c>
      <c r="B57" s="70" t="s">
        <v>688</v>
      </c>
      <c r="C57" s="35" t="s">
        <v>106</v>
      </c>
      <c r="D57" s="92" t="s">
        <v>109</v>
      </c>
      <c r="E57" s="35" t="s">
        <v>668</v>
      </c>
      <c r="F57" s="81">
        <f t="shared" si="0"/>
        <v>85000</v>
      </c>
      <c r="G57" s="36">
        <v>85000</v>
      </c>
      <c r="H57" s="146">
        <v>0</v>
      </c>
      <c r="I57" s="132">
        <v>75</v>
      </c>
      <c r="J57" s="132">
        <v>75</v>
      </c>
      <c r="K57" s="135">
        <f t="shared" si="2"/>
        <v>0</v>
      </c>
      <c r="L57" s="140">
        <v>52787</v>
      </c>
      <c r="M57" s="157">
        <f t="shared" si="1"/>
        <v>62.10235294117648</v>
      </c>
    </row>
    <row r="58" spans="1:13" s="72" customFormat="1" ht="33" customHeight="1">
      <c r="A58" s="125" t="s">
        <v>511</v>
      </c>
      <c r="B58" s="70" t="s">
        <v>689</v>
      </c>
      <c r="C58" s="35" t="s">
        <v>106</v>
      </c>
      <c r="D58" s="92" t="s">
        <v>853</v>
      </c>
      <c r="E58" s="35" t="s">
        <v>668</v>
      </c>
      <c r="F58" s="81">
        <f t="shared" si="0"/>
        <v>10000</v>
      </c>
      <c r="G58" s="36">
        <v>10000</v>
      </c>
      <c r="H58" s="146">
        <v>0</v>
      </c>
      <c r="I58" s="132">
        <v>75</v>
      </c>
      <c r="J58" s="132">
        <v>95</v>
      </c>
      <c r="K58" s="135">
        <f t="shared" si="2"/>
        <v>20</v>
      </c>
      <c r="L58" s="140">
        <v>9393</v>
      </c>
      <c r="M58" s="131">
        <f t="shared" si="1"/>
        <v>93.93</v>
      </c>
    </row>
    <row r="59" spans="1:13" s="72" customFormat="1" ht="33" customHeight="1">
      <c r="A59" s="125" t="s">
        <v>512</v>
      </c>
      <c r="B59" s="70" t="s">
        <v>690</v>
      </c>
      <c r="C59" s="35" t="s">
        <v>106</v>
      </c>
      <c r="D59" s="92" t="s">
        <v>110</v>
      </c>
      <c r="E59" s="35" t="s">
        <v>668</v>
      </c>
      <c r="F59" s="81">
        <f t="shared" si="0"/>
        <v>3000</v>
      </c>
      <c r="G59" s="36">
        <v>3000</v>
      </c>
      <c r="H59" s="146">
        <v>0</v>
      </c>
      <c r="I59" s="132">
        <v>40</v>
      </c>
      <c r="J59" s="132">
        <v>55</v>
      </c>
      <c r="K59" s="135">
        <f t="shared" si="2"/>
        <v>15</v>
      </c>
      <c r="L59" s="140">
        <v>0</v>
      </c>
      <c r="M59" s="132">
        <f t="shared" si="1"/>
        <v>0</v>
      </c>
    </row>
    <row r="60" spans="1:13" s="72" customFormat="1" ht="33" customHeight="1">
      <c r="A60" s="183" t="s">
        <v>111</v>
      </c>
      <c r="B60" s="203" t="s">
        <v>691</v>
      </c>
      <c r="C60" s="35" t="s">
        <v>106</v>
      </c>
      <c r="D60" s="92" t="s">
        <v>109</v>
      </c>
      <c r="E60" s="35" t="s">
        <v>668</v>
      </c>
      <c r="F60" s="81">
        <f t="shared" si="0"/>
        <v>85000</v>
      </c>
      <c r="G60" s="36">
        <v>85000</v>
      </c>
      <c r="H60" s="146">
        <v>0</v>
      </c>
      <c r="I60" s="132">
        <v>75</v>
      </c>
      <c r="J60" s="132">
        <v>75</v>
      </c>
      <c r="K60" s="135">
        <f t="shared" si="2"/>
        <v>0</v>
      </c>
      <c r="L60" s="140">
        <v>21038</v>
      </c>
      <c r="M60" s="131">
        <f t="shared" si="1"/>
        <v>24.750588235294117</v>
      </c>
    </row>
    <row r="61" spans="1:13" s="72" customFormat="1" ht="33" customHeight="1">
      <c r="A61" s="124" t="s">
        <v>513</v>
      </c>
      <c r="B61" s="70" t="s">
        <v>692</v>
      </c>
      <c r="C61" s="35" t="s">
        <v>106</v>
      </c>
      <c r="D61" s="92" t="s">
        <v>112</v>
      </c>
      <c r="E61" s="35" t="s">
        <v>668</v>
      </c>
      <c r="F61" s="81">
        <f t="shared" si="0"/>
        <v>10000</v>
      </c>
      <c r="G61" s="36">
        <v>10000</v>
      </c>
      <c r="H61" s="146">
        <v>0</v>
      </c>
      <c r="I61" s="132">
        <v>75</v>
      </c>
      <c r="J61" s="132">
        <v>95</v>
      </c>
      <c r="K61" s="135">
        <f t="shared" si="2"/>
        <v>20</v>
      </c>
      <c r="L61" s="140">
        <v>530</v>
      </c>
      <c r="M61" s="157">
        <f t="shared" si="1"/>
        <v>5.3</v>
      </c>
    </row>
    <row r="62" spans="1:13" s="72" customFormat="1" ht="33" customHeight="1">
      <c r="A62" s="124" t="s">
        <v>514</v>
      </c>
      <c r="B62" s="97" t="s">
        <v>693</v>
      </c>
      <c r="C62" s="40" t="s">
        <v>106</v>
      </c>
      <c r="D62" s="103" t="s">
        <v>110</v>
      </c>
      <c r="E62" s="40" t="s">
        <v>668</v>
      </c>
      <c r="F62" s="105">
        <f t="shared" si="0"/>
        <v>3000</v>
      </c>
      <c r="G62" s="37">
        <v>3000</v>
      </c>
      <c r="H62" s="147">
        <v>0</v>
      </c>
      <c r="I62" s="184">
        <v>55</v>
      </c>
      <c r="J62" s="184">
        <v>55</v>
      </c>
      <c r="K62" s="185">
        <f t="shared" si="2"/>
        <v>0</v>
      </c>
      <c r="L62" s="201">
        <v>0</v>
      </c>
      <c r="M62" s="184">
        <f t="shared" si="1"/>
        <v>0</v>
      </c>
    </row>
    <row r="63" spans="1:13" s="72" customFormat="1" ht="33" customHeight="1">
      <c r="A63" s="124" t="s">
        <v>861</v>
      </c>
      <c r="B63" s="91" t="s">
        <v>863</v>
      </c>
      <c r="C63" s="35" t="s">
        <v>106</v>
      </c>
      <c r="D63" s="204" t="s">
        <v>865</v>
      </c>
      <c r="E63" s="40" t="s">
        <v>668</v>
      </c>
      <c r="F63" s="71">
        <v>3500</v>
      </c>
      <c r="G63" s="36">
        <v>3500</v>
      </c>
      <c r="H63" s="144">
        <v>0</v>
      </c>
      <c r="I63" s="191">
        <v>75</v>
      </c>
      <c r="J63" s="191">
        <v>95</v>
      </c>
      <c r="K63" s="192">
        <v>20</v>
      </c>
      <c r="L63" s="202">
        <v>0</v>
      </c>
      <c r="M63" s="191">
        <v>0</v>
      </c>
    </row>
    <row r="64" spans="1:13" s="72" customFormat="1" ht="33" customHeight="1">
      <c r="A64" s="124" t="s">
        <v>862</v>
      </c>
      <c r="B64" s="91" t="s">
        <v>864</v>
      </c>
      <c r="C64" s="35" t="s">
        <v>106</v>
      </c>
      <c r="D64" s="204" t="s">
        <v>866</v>
      </c>
      <c r="E64" s="35" t="s">
        <v>668</v>
      </c>
      <c r="F64" s="71">
        <v>2000</v>
      </c>
      <c r="G64" s="36">
        <v>2000</v>
      </c>
      <c r="H64" s="144">
        <v>0</v>
      </c>
      <c r="I64" s="191">
        <v>75</v>
      </c>
      <c r="J64" s="191">
        <v>100</v>
      </c>
      <c r="K64" s="192">
        <v>25</v>
      </c>
      <c r="L64" s="202">
        <v>2000</v>
      </c>
      <c r="M64" s="191">
        <v>100</v>
      </c>
    </row>
    <row r="65" spans="1:13" s="85" customFormat="1" ht="16.5" customHeight="1">
      <c r="A65" s="74" t="s">
        <v>113</v>
      </c>
      <c r="B65" s="75" t="s">
        <v>694</v>
      </c>
      <c r="C65" s="75"/>
      <c r="D65" s="75"/>
      <c r="E65" s="75"/>
      <c r="F65" s="77">
        <f t="shared" si="0"/>
        <v>50000</v>
      </c>
      <c r="G65" s="77">
        <f>SUM(G66:G69)</f>
        <v>50000</v>
      </c>
      <c r="H65" s="145">
        <f>SUM(H66:H69)</f>
        <v>0</v>
      </c>
      <c r="I65" s="159">
        <v>65</v>
      </c>
      <c r="J65" s="159">
        <v>85</v>
      </c>
      <c r="K65" s="134">
        <f t="shared" si="2"/>
        <v>20</v>
      </c>
      <c r="L65" s="127">
        <v>25097</v>
      </c>
      <c r="M65" s="130">
        <f t="shared" si="1"/>
        <v>50.194</v>
      </c>
    </row>
    <row r="66" spans="1:13" s="72" customFormat="1" ht="49.5" customHeight="1">
      <c r="A66" s="125" t="s">
        <v>114</v>
      </c>
      <c r="B66" s="91" t="s">
        <v>695</v>
      </c>
      <c r="C66" s="35" t="s">
        <v>696</v>
      </c>
      <c r="D66" s="35" t="s">
        <v>115</v>
      </c>
      <c r="E66" s="35" t="s">
        <v>668</v>
      </c>
      <c r="F66" s="81">
        <f t="shared" si="0"/>
        <v>15000</v>
      </c>
      <c r="G66" s="36">
        <v>15000</v>
      </c>
      <c r="H66" s="146">
        <v>0</v>
      </c>
      <c r="I66" s="81">
        <v>75</v>
      </c>
      <c r="J66" s="81">
        <v>75</v>
      </c>
      <c r="K66" s="135">
        <v>0</v>
      </c>
      <c r="L66" s="81">
        <v>13358.121</v>
      </c>
      <c r="M66" s="131">
        <v>89.05</v>
      </c>
    </row>
    <row r="67" spans="1:13" s="72" customFormat="1" ht="49.5" customHeight="1">
      <c r="A67" s="125" t="s">
        <v>116</v>
      </c>
      <c r="B67" s="91" t="s">
        <v>117</v>
      </c>
      <c r="C67" s="35" t="s">
        <v>696</v>
      </c>
      <c r="D67" s="35" t="s">
        <v>118</v>
      </c>
      <c r="E67" s="35" t="s">
        <v>668</v>
      </c>
      <c r="F67" s="81">
        <f t="shared" si="0"/>
        <v>21500</v>
      </c>
      <c r="G67" s="36">
        <v>21500</v>
      </c>
      <c r="H67" s="146">
        <v>0</v>
      </c>
      <c r="I67" s="81">
        <v>75</v>
      </c>
      <c r="J67" s="81">
        <v>75</v>
      </c>
      <c r="K67" s="135">
        <v>0</v>
      </c>
      <c r="L67" s="132">
        <v>7856.569</v>
      </c>
      <c r="M67" s="131">
        <v>36.54</v>
      </c>
    </row>
    <row r="68" spans="1:13" s="72" customFormat="1" ht="16.5" customHeight="1">
      <c r="A68" s="125" t="s">
        <v>119</v>
      </c>
      <c r="B68" s="91" t="s">
        <v>120</v>
      </c>
      <c r="C68" s="35" t="s">
        <v>696</v>
      </c>
      <c r="D68" s="92" t="s">
        <v>121</v>
      </c>
      <c r="E68" s="35" t="s">
        <v>668</v>
      </c>
      <c r="F68" s="81">
        <f t="shared" si="0"/>
        <v>8500</v>
      </c>
      <c r="G68" s="36">
        <v>8500</v>
      </c>
      <c r="H68" s="146">
        <v>0</v>
      </c>
      <c r="I68" s="81">
        <v>55</v>
      </c>
      <c r="J68" s="81">
        <v>95</v>
      </c>
      <c r="K68" s="135">
        <v>40</v>
      </c>
      <c r="L68" s="132">
        <v>281.78</v>
      </c>
      <c r="M68" s="131">
        <v>3.32</v>
      </c>
    </row>
    <row r="69" spans="1:13" s="72" customFormat="1" ht="30" customHeight="1">
      <c r="A69" s="125" t="s">
        <v>122</v>
      </c>
      <c r="B69" s="91" t="s">
        <v>123</v>
      </c>
      <c r="C69" s="35" t="s">
        <v>696</v>
      </c>
      <c r="D69" s="35" t="s">
        <v>697</v>
      </c>
      <c r="E69" s="35" t="s">
        <v>668</v>
      </c>
      <c r="F69" s="81">
        <f t="shared" si="0"/>
        <v>5000</v>
      </c>
      <c r="G69" s="36">
        <v>5000</v>
      </c>
      <c r="H69" s="146">
        <v>0</v>
      </c>
      <c r="I69" s="81">
        <v>55</v>
      </c>
      <c r="J69" s="81">
        <v>95</v>
      </c>
      <c r="K69" s="135">
        <v>40</v>
      </c>
      <c r="L69" s="132">
        <v>3600.801</v>
      </c>
      <c r="M69" s="131">
        <v>72.02</v>
      </c>
    </row>
    <row r="70" spans="1:13" s="65" customFormat="1" ht="16.5" customHeight="1">
      <c r="A70" s="62" t="s">
        <v>124</v>
      </c>
      <c r="B70" s="63" t="s">
        <v>698</v>
      </c>
      <c r="C70" s="84"/>
      <c r="D70" s="84"/>
      <c r="E70" s="84"/>
      <c r="F70" s="64">
        <v>737678</v>
      </c>
      <c r="G70" s="64">
        <v>737678</v>
      </c>
      <c r="H70" s="142">
        <v>0</v>
      </c>
      <c r="I70" s="137">
        <v>75.71</v>
      </c>
      <c r="J70" s="137">
        <v>70.29</v>
      </c>
      <c r="K70" s="211">
        <v>-5.43</v>
      </c>
      <c r="L70" s="126">
        <v>191554.382</v>
      </c>
      <c r="M70" s="129">
        <v>25.97</v>
      </c>
    </row>
    <row r="71" spans="1:13" s="85" customFormat="1" ht="16.5" customHeight="1">
      <c r="A71" s="74" t="s">
        <v>125</v>
      </c>
      <c r="B71" s="75" t="s">
        <v>699</v>
      </c>
      <c r="C71" s="75"/>
      <c r="D71" s="75"/>
      <c r="E71" s="75"/>
      <c r="F71" s="77">
        <v>737678</v>
      </c>
      <c r="G71" s="77">
        <v>737678</v>
      </c>
      <c r="H71" s="145">
        <v>0</v>
      </c>
      <c r="I71" s="138">
        <v>75.71</v>
      </c>
      <c r="J71" s="138">
        <v>70.29</v>
      </c>
      <c r="K71" s="212">
        <v>-5.43</v>
      </c>
      <c r="L71" s="127">
        <v>191554.382</v>
      </c>
      <c r="M71" s="130">
        <v>25.97</v>
      </c>
    </row>
    <row r="72" spans="1:13" s="72" customFormat="1" ht="16.5" customHeight="1">
      <c r="A72" s="125" t="s">
        <v>126</v>
      </c>
      <c r="B72" s="70" t="s">
        <v>127</v>
      </c>
      <c r="C72" s="35" t="s">
        <v>683</v>
      </c>
      <c r="D72" s="92" t="s">
        <v>128</v>
      </c>
      <c r="E72" s="14" t="s">
        <v>129</v>
      </c>
      <c r="F72" s="81">
        <f aca="true" t="shared" si="3" ref="F72:F135">G72+H72</f>
        <v>19000</v>
      </c>
      <c r="G72" s="34">
        <v>19000</v>
      </c>
      <c r="H72" s="146">
        <v>0</v>
      </c>
      <c r="I72" s="135">
        <v>95</v>
      </c>
      <c r="J72" s="135">
        <v>75</v>
      </c>
      <c r="K72" s="200">
        <v>-20</v>
      </c>
      <c r="L72" s="140">
        <v>52.098</v>
      </c>
      <c r="M72" s="139">
        <v>0.27</v>
      </c>
    </row>
    <row r="73" spans="1:13" s="72" customFormat="1" ht="16.5" customHeight="1">
      <c r="A73" s="125" t="s">
        <v>515</v>
      </c>
      <c r="B73" s="70" t="s">
        <v>130</v>
      </c>
      <c r="C73" s="35" t="s">
        <v>683</v>
      </c>
      <c r="D73" s="92" t="s">
        <v>131</v>
      </c>
      <c r="E73" s="14" t="s">
        <v>132</v>
      </c>
      <c r="F73" s="81">
        <f t="shared" si="3"/>
        <v>55000</v>
      </c>
      <c r="G73" s="34">
        <v>55000</v>
      </c>
      <c r="H73" s="146">
        <v>0</v>
      </c>
      <c r="I73" s="135">
        <v>95</v>
      </c>
      <c r="J73" s="135">
        <v>95</v>
      </c>
      <c r="K73" s="200">
        <v>0</v>
      </c>
      <c r="L73" s="140">
        <v>26433.207</v>
      </c>
      <c r="M73" s="139">
        <v>48.06</v>
      </c>
    </row>
    <row r="74" spans="1:13" s="72" customFormat="1" ht="16.5" customHeight="1">
      <c r="A74" s="125" t="s">
        <v>516</v>
      </c>
      <c r="B74" s="70" t="s">
        <v>700</v>
      </c>
      <c r="C74" s="35" t="s">
        <v>106</v>
      </c>
      <c r="D74" s="93" t="s">
        <v>133</v>
      </c>
      <c r="E74" s="14" t="s">
        <v>129</v>
      </c>
      <c r="F74" s="81">
        <f t="shared" si="3"/>
        <v>900</v>
      </c>
      <c r="G74" s="32">
        <v>900</v>
      </c>
      <c r="H74" s="146">
        <v>0</v>
      </c>
      <c r="I74" s="135">
        <v>75</v>
      </c>
      <c r="J74" s="135">
        <v>55</v>
      </c>
      <c r="K74" s="200">
        <v>-20</v>
      </c>
      <c r="L74" s="140">
        <v>0</v>
      </c>
      <c r="M74" s="135">
        <v>0</v>
      </c>
    </row>
    <row r="75" spans="1:13" s="72" customFormat="1" ht="33" customHeight="1">
      <c r="A75" s="125" t="s">
        <v>517</v>
      </c>
      <c r="B75" s="70" t="s">
        <v>701</v>
      </c>
      <c r="C75" s="35" t="s">
        <v>106</v>
      </c>
      <c r="D75" s="92" t="s">
        <v>133</v>
      </c>
      <c r="E75" s="14" t="s">
        <v>134</v>
      </c>
      <c r="F75" s="81">
        <f t="shared" si="3"/>
        <v>3900</v>
      </c>
      <c r="G75" s="34">
        <v>3900</v>
      </c>
      <c r="H75" s="146">
        <v>0</v>
      </c>
      <c r="I75" s="135">
        <v>75</v>
      </c>
      <c r="J75" s="135">
        <v>75</v>
      </c>
      <c r="K75" s="200">
        <v>0</v>
      </c>
      <c r="L75" s="140">
        <v>158.017</v>
      </c>
      <c r="M75" s="139">
        <v>4.05</v>
      </c>
    </row>
    <row r="76" spans="1:13" s="72" customFormat="1" ht="33" customHeight="1">
      <c r="A76" s="125" t="s">
        <v>518</v>
      </c>
      <c r="B76" s="70" t="s">
        <v>702</v>
      </c>
      <c r="C76" s="35" t="s">
        <v>106</v>
      </c>
      <c r="D76" s="92" t="s">
        <v>128</v>
      </c>
      <c r="E76" s="14" t="s">
        <v>135</v>
      </c>
      <c r="F76" s="81">
        <f t="shared" si="3"/>
        <v>24938</v>
      </c>
      <c r="G76" s="34">
        <v>24938</v>
      </c>
      <c r="H76" s="146">
        <v>0</v>
      </c>
      <c r="I76" s="135">
        <v>95</v>
      </c>
      <c r="J76" s="135">
        <v>75</v>
      </c>
      <c r="K76" s="200">
        <v>-20</v>
      </c>
      <c r="L76" s="140">
        <v>96.942</v>
      </c>
      <c r="M76" s="139">
        <v>0.39</v>
      </c>
    </row>
    <row r="77" spans="1:13" s="72" customFormat="1" ht="33" customHeight="1">
      <c r="A77" s="125" t="s">
        <v>519</v>
      </c>
      <c r="B77" s="70" t="s">
        <v>703</v>
      </c>
      <c r="C77" s="35" t="s">
        <v>106</v>
      </c>
      <c r="D77" s="92" t="s">
        <v>133</v>
      </c>
      <c r="E77" s="14" t="s">
        <v>135</v>
      </c>
      <c r="F77" s="81">
        <f t="shared" si="3"/>
        <v>5900</v>
      </c>
      <c r="G77" s="34">
        <v>5900</v>
      </c>
      <c r="H77" s="146">
        <v>0</v>
      </c>
      <c r="I77" s="135">
        <v>75</v>
      </c>
      <c r="J77" s="135">
        <v>75</v>
      </c>
      <c r="K77" s="200">
        <v>0</v>
      </c>
      <c r="L77" s="140">
        <v>3307.924</v>
      </c>
      <c r="M77" s="139">
        <v>56.07</v>
      </c>
    </row>
    <row r="78" spans="1:13" s="72" customFormat="1" ht="33.75" customHeight="1">
      <c r="A78" s="125" t="s">
        <v>520</v>
      </c>
      <c r="B78" s="70" t="s">
        <v>704</v>
      </c>
      <c r="C78" s="35" t="s">
        <v>106</v>
      </c>
      <c r="D78" s="92" t="s">
        <v>133</v>
      </c>
      <c r="E78" s="14" t="s">
        <v>63</v>
      </c>
      <c r="F78" s="81">
        <f t="shared" si="3"/>
        <v>10900</v>
      </c>
      <c r="G78" s="34">
        <v>10900</v>
      </c>
      <c r="H78" s="146">
        <v>0</v>
      </c>
      <c r="I78" s="135">
        <v>55</v>
      </c>
      <c r="J78" s="135">
        <v>25</v>
      </c>
      <c r="K78" s="200">
        <v>-30</v>
      </c>
      <c r="L78" s="140">
        <v>0</v>
      </c>
      <c r="M78" s="135">
        <v>0</v>
      </c>
    </row>
    <row r="79" spans="1:13" s="72" customFormat="1" ht="16.5" customHeight="1">
      <c r="A79" s="125" t="s">
        <v>521</v>
      </c>
      <c r="B79" s="70" t="s">
        <v>136</v>
      </c>
      <c r="C79" s="35" t="s">
        <v>106</v>
      </c>
      <c r="D79" s="92" t="s">
        <v>133</v>
      </c>
      <c r="E79" s="14" t="s">
        <v>63</v>
      </c>
      <c r="F79" s="81">
        <f t="shared" si="3"/>
        <v>4900</v>
      </c>
      <c r="G79" s="34">
        <v>4900</v>
      </c>
      <c r="H79" s="146">
        <v>0</v>
      </c>
      <c r="I79" s="135">
        <v>55</v>
      </c>
      <c r="J79" s="135">
        <v>25</v>
      </c>
      <c r="K79" s="200">
        <v>-30</v>
      </c>
      <c r="L79" s="140">
        <v>0</v>
      </c>
      <c r="M79" s="135">
        <v>0</v>
      </c>
    </row>
    <row r="80" spans="1:13" s="72" customFormat="1" ht="33" customHeight="1">
      <c r="A80" s="125" t="s">
        <v>522</v>
      </c>
      <c r="B80" s="70" t="s">
        <v>137</v>
      </c>
      <c r="C80" s="35" t="s">
        <v>106</v>
      </c>
      <c r="D80" s="92" t="s">
        <v>133</v>
      </c>
      <c r="E80" s="14" t="s">
        <v>134</v>
      </c>
      <c r="F80" s="81">
        <f t="shared" si="3"/>
        <v>2000</v>
      </c>
      <c r="G80" s="34">
        <v>2000</v>
      </c>
      <c r="H80" s="146">
        <v>0</v>
      </c>
      <c r="I80" s="135">
        <v>75</v>
      </c>
      <c r="J80" s="135">
        <v>95</v>
      </c>
      <c r="K80" s="200">
        <v>20</v>
      </c>
      <c r="L80" s="140">
        <v>82.811</v>
      </c>
      <c r="M80" s="139">
        <v>4.14</v>
      </c>
    </row>
    <row r="81" spans="1:13" s="72" customFormat="1" ht="33" customHeight="1">
      <c r="A81" s="125" t="s">
        <v>523</v>
      </c>
      <c r="B81" s="70" t="s">
        <v>524</v>
      </c>
      <c r="C81" s="35" t="s">
        <v>106</v>
      </c>
      <c r="D81" s="92" t="s">
        <v>128</v>
      </c>
      <c r="E81" s="14" t="s">
        <v>129</v>
      </c>
      <c r="F81" s="81">
        <f t="shared" si="3"/>
        <v>46000</v>
      </c>
      <c r="G81" s="34">
        <v>46000</v>
      </c>
      <c r="H81" s="146">
        <v>0</v>
      </c>
      <c r="I81" s="135">
        <v>75</v>
      </c>
      <c r="J81" s="135">
        <v>75</v>
      </c>
      <c r="K81" s="200">
        <v>0</v>
      </c>
      <c r="L81" s="140">
        <v>0</v>
      </c>
      <c r="M81" s="135">
        <v>0</v>
      </c>
    </row>
    <row r="82" spans="1:13" s="72" customFormat="1" ht="16.5" customHeight="1">
      <c r="A82" s="125" t="s">
        <v>525</v>
      </c>
      <c r="B82" s="70" t="s">
        <v>526</v>
      </c>
      <c r="C82" s="35" t="s">
        <v>106</v>
      </c>
      <c r="D82" s="92" t="s">
        <v>128</v>
      </c>
      <c r="E82" s="14" t="s">
        <v>135</v>
      </c>
      <c r="F82" s="81">
        <f t="shared" si="3"/>
        <v>34000</v>
      </c>
      <c r="G82" s="34">
        <v>34000</v>
      </c>
      <c r="H82" s="146">
        <v>0</v>
      </c>
      <c r="I82" s="135">
        <v>95</v>
      </c>
      <c r="J82" s="135">
        <v>75</v>
      </c>
      <c r="K82" s="200">
        <v>-20</v>
      </c>
      <c r="L82" s="140">
        <v>55.311</v>
      </c>
      <c r="M82" s="139">
        <v>0.16</v>
      </c>
    </row>
    <row r="83" spans="1:13" s="72" customFormat="1" ht="33" customHeight="1">
      <c r="A83" s="125" t="s">
        <v>527</v>
      </c>
      <c r="B83" s="70" t="s">
        <v>138</v>
      </c>
      <c r="C83" s="35" t="s">
        <v>106</v>
      </c>
      <c r="D83" s="92" t="s">
        <v>128</v>
      </c>
      <c r="E83" s="14" t="s">
        <v>129</v>
      </c>
      <c r="F83" s="81">
        <f t="shared" si="3"/>
        <v>54000</v>
      </c>
      <c r="G83" s="34">
        <v>54000</v>
      </c>
      <c r="H83" s="146">
        <v>0</v>
      </c>
      <c r="I83" s="135">
        <v>95</v>
      </c>
      <c r="J83" s="135">
        <v>75</v>
      </c>
      <c r="K83" s="200">
        <v>-20</v>
      </c>
      <c r="L83" s="140">
        <v>67.523</v>
      </c>
      <c r="M83" s="139">
        <v>0.13</v>
      </c>
    </row>
    <row r="84" spans="1:13" s="72" customFormat="1" ht="16.5" customHeight="1">
      <c r="A84" s="125" t="s">
        <v>528</v>
      </c>
      <c r="B84" s="70" t="s">
        <v>140</v>
      </c>
      <c r="C84" s="35" t="s">
        <v>106</v>
      </c>
      <c r="D84" s="92" t="s">
        <v>128</v>
      </c>
      <c r="E84" s="14" t="s">
        <v>135</v>
      </c>
      <c r="F84" s="81">
        <f t="shared" si="3"/>
        <v>19000</v>
      </c>
      <c r="G84" s="34">
        <v>19000</v>
      </c>
      <c r="H84" s="146">
        <v>0</v>
      </c>
      <c r="I84" s="135">
        <v>95</v>
      </c>
      <c r="J84" s="135">
        <v>75</v>
      </c>
      <c r="K84" s="200">
        <v>-20</v>
      </c>
      <c r="L84" s="140">
        <v>57.02</v>
      </c>
      <c r="M84" s="209">
        <v>0.3</v>
      </c>
    </row>
    <row r="85" spans="1:13" s="72" customFormat="1" ht="33" customHeight="1">
      <c r="A85" s="125" t="s">
        <v>529</v>
      </c>
      <c r="B85" s="70" t="s">
        <v>141</v>
      </c>
      <c r="C85" s="35" t="s">
        <v>106</v>
      </c>
      <c r="D85" s="92" t="s">
        <v>128</v>
      </c>
      <c r="E85" s="14" t="s">
        <v>134</v>
      </c>
      <c r="F85" s="81">
        <f t="shared" si="3"/>
        <v>59000</v>
      </c>
      <c r="G85" s="34">
        <v>59000</v>
      </c>
      <c r="H85" s="146">
        <v>0</v>
      </c>
      <c r="I85" s="135">
        <v>95</v>
      </c>
      <c r="J85" s="135">
        <v>75</v>
      </c>
      <c r="K85" s="200">
        <v>-20</v>
      </c>
      <c r="L85" s="140">
        <v>64.239</v>
      </c>
      <c r="M85" s="139">
        <v>0.11</v>
      </c>
    </row>
    <row r="86" spans="1:13" s="72" customFormat="1" ht="16.5" customHeight="1">
      <c r="A86" s="125" t="s">
        <v>530</v>
      </c>
      <c r="B86" s="70" t="s">
        <v>142</v>
      </c>
      <c r="C86" s="35" t="s">
        <v>106</v>
      </c>
      <c r="D86" s="92" t="s">
        <v>128</v>
      </c>
      <c r="E86" s="14" t="s">
        <v>134</v>
      </c>
      <c r="F86" s="81">
        <f t="shared" si="3"/>
        <v>50000</v>
      </c>
      <c r="G86" s="34">
        <v>50000</v>
      </c>
      <c r="H86" s="146">
        <v>0</v>
      </c>
      <c r="I86" s="135">
        <v>40</v>
      </c>
      <c r="J86" s="135">
        <v>40</v>
      </c>
      <c r="K86" s="200">
        <v>0</v>
      </c>
      <c r="L86" s="140">
        <v>0</v>
      </c>
      <c r="M86" s="135">
        <v>0</v>
      </c>
    </row>
    <row r="87" spans="1:13" s="72" customFormat="1" ht="33" customHeight="1">
      <c r="A87" s="125" t="s">
        <v>531</v>
      </c>
      <c r="B87" s="91" t="s">
        <v>143</v>
      </c>
      <c r="C87" s="35" t="s">
        <v>106</v>
      </c>
      <c r="D87" s="92" t="s">
        <v>133</v>
      </c>
      <c r="E87" s="14" t="s">
        <v>705</v>
      </c>
      <c r="F87" s="81">
        <f t="shared" si="3"/>
        <v>107640</v>
      </c>
      <c r="G87" s="34">
        <v>107640</v>
      </c>
      <c r="H87" s="146">
        <v>0</v>
      </c>
      <c r="I87" s="135">
        <v>25</v>
      </c>
      <c r="J87" s="135">
        <v>75</v>
      </c>
      <c r="K87" s="200">
        <v>50</v>
      </c>
      <c r="L87" s="140">
        <v>74689.565</v>
      </c>
      <c r="M87" s="139">
        <v>69.39</v>
      </c>
    </row>
    <row r="88" spans="1:13" s="72" customFormat="1" ht="33" customHeight="1">
      <c r="A88" s="125" t="s">
        <v>532</v>
      </c>
      <c r="B88" s="94" t="s">
        <v>144</v>
      </c>
      <c r="C88" s="35" t="s">
        <v>106</v>
      </c>
      <c r="D88" s="87" t="s">
        <v>133</v>
      </c>
      <c r="E88" s="87" t="s">
        <v>706</v>
      </c>
      <c r="F88" s="81">
        <f t="shared" si="3"/>
        <v>17500</v>
      </c>
      <c r="G88" s="37">
        <v>17500</v>
      </c>
      <c r="H88" s="146">
        <v>0</v>
      </c>
      <c r="I88" s="135">
        <v>55</v>
      </c>
      <c r="J88" s="135">
        <v>55</v>
      </c>
      <c r="K88" s="200">
        <v>0</v>
      </c>
      <c r="L88" s="140">
        <v>0</v>
      </c>
      <c r="M88" s="135">
        <v>0</v>
      </c>
    </row>
    <row r="89" spans="1:13" s="72" customFormat="1" ht="16.5" customHeight="1">
      <c r="A89" s="125" t="s">
        <v>533</v>
      </c>
      <c r="B89" s="95" t="s">
        <v>145</v>
      </c>
      <c r="C89" s="35" t="s">
        <v>106</v>
      </c>
      <c r="D89" s="87" t="s">
        <v>133</v>
      </c>
      <c r="E89" s="87" t="s">
        <v>146</v>
      </c>
      <c r="F89" s="81">
        <f t="shared" si="3"/>
        <v>2450</v>
      </c>
      <c r="G89" s="96">
        <v>2450</v>
      </c>
      <c r="H89" s="146">
        <v>0</v>
      </c>
      <c r="I89" s="135">
        <v>75</v>
      </c>
      <c r="J89" s="135">
        <v>55</v>
      </c>
      <c r="K89" s="200">
        <v>-20</v>
      </c>
      <c r="L89" s="140">
        <v>0</v>
      </c>
      <c r="M89" s="135">
        <v>0</v>
      </c>
    </row>
    <row r="90" spans="1:13" s="72" customFormat="1" ht="16.5" customHeight="1">
      <c r="A90" s="125" t="s">
        <v>534</v>
      </c>
      <c r="B90" s="95" t="s">
        <v>147</v>
      </c>
      <c r="C90" s="35" t="s">
        <v>106</v>
      </c>
      <c r="D90" s="87" t="s">
        <v>133</v>
      </c>
      <c r="E90" s="87" t="s">
        <v>148</v>
      </c>
      <c r="F90" s="81">
        <f t="shared" si="3"/>
        <v>1400</v>
      </c>
      <c r="G90" s="96">
        <v>1400</v>
      </c>
      <c r="H90" s="146">
        <v>0</v>
      </c>
      <c r="I90" s="135">
        <v>100</v>
      </c>
      <c r="J90" s="135">
        <v>100</v>
      </c>
      <c r="K90" s="200">
        <v>0</v>
      </c>
      <c r="L90" s="140">
        <v>1400</v>
      </c>
      <c r="M90" s="135">
        <v>100</v>
      </c>
    </row>
    <row r="91" spans="1:13" s="72" customFormat="1" ht="33" customHeight="1">
      <c r="A91" s="125" t="s">
        <v>535</v>
      </c>
      <c r="B91" s="95" t="s">
        <v>707</v>
      </c>
      <c r="C91" s="35" t="s">
        <v>106</v>
      </c>
      <c r="D91" s="87" t="s">
        <v>133</v>
      </c>
      <c r="E91" s="87" t="s">
        <v>149</v>
      </c>
      <c r="F91" s="81">
        <f t="shared" si="3"/>
        <v>700</v>
      </c>
      <c r="G91" s="96">
        <v>700</v>
      </c>
      <c r="H91" s="146">
        <v>0</v>
      </c>
      <c r="I91" s="135">
        <v>40</v>
      </c>
      <c r="J91" s="135">
        <v>40</v>
      </c>
      <c r="K91" s="200">
        <v>0</v>
      </c>
      <c r="L91" s="140">
        <v>0</v>
      </c>
      <c r="M91" s="135">
        <v>0</v>
      </c>
    </row>
    <row r="92" spans="1:13" s="72" customFormat="1" ht="33" customHeight="1">
      <c r="A92" s="125" t="s">
        <v>536</v>
      </c>
      <c r="B92" s="95" t="s">
        <v>150</v>
      </c>
      <c r="C92" s="35" t="s">
        <v>106</v>
      </c>
      <c r="D92" s="87" t="s">
        <v>133</v>
      </c>
      <c r="E92" s="87" t="s">
        <v>151</v>
      </c>
      <c r="F92" s="81">
        <f t="shared" si="3"/>
        <v>12600</v>
      </c>
      <c r="G92" s="96">
        <v>12600</v>
      </c>
      <c r="H92" s="146">
        <v>0</v>
      </c>
      <c r="I92" s="135">
        <v>75</v>
      </c>
      <c r="J92" s="135">
        <v>75</v>
      </c>
      <c r="K92" s="200">
        <v>0</v>
      </c>
      <c r="L92" s="140">
        <v>8089.725</v>
      </c>
      <c r="M92" s="209">
        <v>64.2</v>
      </c>
    </row>
    <row r="93" spans="1:13" s="72" customFormat="1" ht="16.5">
      <c r="A93" s="125" t="s">
        <v>537</v>
      </c>
      <c r="B93" s="95" t="s">
        <v>152</v>
      </c>
      <c r="C93" s="35" t="s">
        <v>106</v>
      </c>
      <c r="D93" s="87" t="s">
        <v>128</v>
      </c>
      <c r="E93" s="87" t="s">
        <v>148</v>
      </c>
      <c r="F93" s="81">
        <f t="shared" si="3"/>
        <v>2450</v>
      </c>
      <c r="G93" s="96">
        <v>2450</v>
      </c>
      <c r="H93" s="146">
        <v>0</v>
      </c>
      <c r="I93" s="135">
        <v>75</v>
      </c>
      <c r="J93" s="135">
        <v>75</v>
      </c>
      <c r="K93" s="200">
        <v>0</v>
      </c>
      <c r="L93" s="140">
        <v>0</v>
      </c>
      <c r="M93" s="135">
        <v>0</v>
      </c>
    </row>
    <row r="94" spans="1:13" s="72" customFormat="1" ht="16.5">
      <c r="A94" s="125" t="s">
        <v>538</v>
      </c>
      <c r="B94" s="95" t="s">
        <v>153</v>
      </c>
      <c r="C94" s="35" t="s">
        <v>106</v>
      </c>
      <c r="D94" s="87" t="s">
        <v>128</v>
      </c>
      <c r="E94" s="87" t="s">
        <v>154</v>
      </c>
      <c r="F94" s="81">
        <f t="shared" si="3"/>
        <v>10000</v>
      </c>
      <c r="G94" s="96">
        <v>10000</v>
      </c>
      <c r="H94" s="146">
        <v>0</v>
      </c>
      <c r="I94" s="135">
        <v>75</v>
      </c>
      <c r="J94" s="135">
        <v>75</v>
      </c>
      <c r="K94" s="200">
        <v>0</v>
      </c>
      <c r="L94" s="140">
        <v>0</v>
      </c>
      <c r="M94" s="135">
        <v>0</v>
      </c>
    </row>
    <row r="95" spans="1:13" s="72" customFormat="1" ht="16.5">
      <c r="A95" s="125" t="s">
        <v>539</v>
      </c>
      <c r="B95" s="95" t="s">
        <v>155</v>
      </c>
      <c r="C95" s="35" t="s">
        <v>106</v>
      </c>
      <c r="D95" s="87" t="s">
        <v>128</v>
      </c>
      <c r="E95" s="87" t="s">
        <v>156</v>
      </c>
      <c r="F95" s="81">
        <f t="shared" si="3"/>
        <v>10000</v>
      </c>
      <c r="G95" s="96">
        <v>10000</v>
      </c>
      <c r="H95" s="146">
        <v>0</v>
      </c>
      <c r="I95" s="135">
        <v>75</v>
      </c>
      <c r="J95" s="135">
        <v>75</v>
      </c>
      <c r="K95" s="200">
        <v>0</v>
      </c>
      <c r="L95" s="140">
        <v>0</v>
      </c>
      <c r="M95" s="135">
        <v>0</v>
      </c>
    </row>
    <row r="96" spans="1:13" s="72" customFormat="1" ht="33" customHeight="1">
      <c r="A96" s="125" t="s">
        <v>540</v>
      </c>
      <c r="B96" s="91" t="s">
        <v>157</v>
      </c>
      <c r="C96" s="35" t="s">
        <v>106</v>
      </c>
      <c r="D96" s="35" t="s">
        <v>128</v>
      </c>
      <c r="E96" s="35" t="s">
        <v>151</v>
      </c>
      <c r="F96" s="81">
        <f t="shared" si="3"/>
        <v>8400</v>
      </c>
      <c r="G96" s="38">
        <v>8400</v>
      </c>
      <c r="H96" s="146">
        <v>0</v>
      </c>
      <c r="I96" s="135">
        <v>75</v>
      </c>
      <c r="J96" s="135">
        <v>75</v>
      </c>
      <c r="K96" s="200">
        <v>0</v>
      </c>
      <c r="L96" s="140">
        <v>0</v>
      </c>
      <c r="M96" s="135">
        <v>0</v>
      </c>
    </row>
    <row r="97" spans="1:13" s="72" customFormat="1" ht="16.5">
      <c r="A97" s="125" t="s">
        <v>541</v>
      </c>
      <c r="B97" s="91" t="s">
        <v>158</v>
      </c>
      <c r="C97" s="35" t="s">
        <v>106</v>
      </c>
      <c r="D97" s="92" t="s">
        <v>128</v>
      </c>
      <c r="E97" s="35" t="s">
        <v>146</v>
      </c>
      <c r="F97" s="81">
        <f t="shared" si="3"/>
        <v>42000</v>
      </c>
      <c r="G97" s="39">
        <v>42000</v>
      </c>
      <c r="H97" s="146">
        <v>0</v>
      </c>
      <c r="I97" s="135">
        <v>75</v>
      </c>
      <c r="J97" s="135">
        <v>75</v>
      </c>
      <c r="K97" s="200">
        <v>0</v>
      </c>
      <c r="L97" s="140">
        <v>0</v>
      </c>
      <c r="M97" s="135">
        <v>0</v>
      </c>
    </row>
    <row r="98" spans="1:13" s="72" customFormat="1" ht="16.5">
      <c r="A98" s="125" t="s">
        <v>542</v>
      </c>
      <c r="B98" s="97" t="s">
        <v>159</v>
      </c>
      <c r="C98" s="35" t="s">
        <v>106</v>
      </c>
      <c r="D98" s="40" t="s">
        <v>128</v>
      </c>
      <c r="E98" s="40" t="s">
        <v>160</v>
      </c>
      <c r="F98" s="81">
        <f t="shared" si="3"/>
        <v>12600</v>
      </c>
      <c r="G98" s="41">
        <v>12600</v>
      </c>
      <c r="H98" s="146">
        <v>0</v>
      </c>
      <c r="I98" s="135">
        <v>75</v>
      </c>
      <c r="J98" s="135">
        <v>75</v>
      </c>
      <c r="K98" s="200">
        <v>0</v>
      </c>
      <c r="L98" s="140">
        <v>0</v>
      </c>
      <c r="M98" s="135">
        <v>0</v>
      </c>
    </row>
    <row r="99" spans="1:13" s="72" customFormat="1" ht="33" customHeight="1">
      <c r="A99" s="125" t="s">
        <v>543</v>
      </c>
      <c r="B99" s="70" t="s">
        <v>161</v>
      </c>
      <c r="C99" s="14" t="s">
        <v>106</v>
      </c>
      <c r="D99" s="14" t="s">
        <v>128</v>
      </c>
      <c r="E99" s="14" t="s">
        <v>162</v>
      </c>
      <c r="F99" s="81">
        <v>22500</v>
      </c>
      <c r="G99" s="39">
        <v>22500</v>
      </c>
      <c r="H99" s="132">
        <v>0</v>
      </c>
      <c r="I99" s="135">
        <v>75</v>
      </c>
      <c r="J99" s="135">
        <v>0</v>
      </c>
      <c r="K99" s="200">
        <v>-75</v>
      </c>
      <c r="L99" s="140">
        <v>0</v>
      </c>
      <c r="M99" s="135">
        <v>0</v>
      </c>
    </row>
    <row r="100" spans="1:13" s="72" customFormat="1" ht="33" customHeight="1">
      <c r="A100" s="125" t="s">
        <v>544</v>
      </c>
      <c r="B100" s="91" t="s">
        <v>163</v>
      </c>
      <c r="C100" s="35" t="s">
        <v>106</v>
      </c>
      <c r="D100" s="35" t="s">
        <v>128</v>
      </c>
      <c r="E100" s="35" t="s">
        <v>164</v>
      </c>
      <c r="F100" s="81">
        <f t="shared" si="3"/>
        <v>1750</v>
      </c>
      <c r="G100" s="38">
        <v>1750</v>
      </c>
      <c r="H100" s="146">
        <v>0</v>
      </c>
      <c r="I100" s="135">
        <v>75</v>
      </c>
      <c r="J100" s="135">
        <v>75</v>
      </c>
      <c r="K100" s="141">
        <v>0</v>
      </c>
      <c r="L100" s="140">
        <v>0</v>
      </c>
      <c r="M100" s="135">
        <v>0</v>
      </c>
    </row>
    <row r="101" spans="1:13" s="72" customFormat="1" ht="33" customHeight="1">
      <c r="A101" s="125" t="s">
        <v>545</v>
      </c>
      <c r="B101" s="91" t="s">
        <v>165</v>
      </c>
      <c r="C101" s="35" t="s">
        <v>106</v>
      </c>
      <c r="D101" s="35" t="s">
        <v>128</v>
      </c>
      <c r="E101" s="35" t="s">
        <v>166</v>
      </c>
      <c r="F101" s="81">
        <f t="shared" si="3"/>
        <v>8400</v>
      </c>
      <c r="G101" s="38">
        <v>8400</v>
      </c>
      <c r="H101" s="146">
        <v>0</v>
      </c>
      <c r="I101" s="135">
        <v>75</v>
      </c>
      <c r="J101" s="135">
        <v>75</v>
      </c>
      <c r="K101" s="135">
        <v>0</v>
      </c>
      <c r="L101" s="140">
        <v>0</v>
      </c>
      <c r="M101" s="135">
        <v>0</v>
      </c>
    </row>
    <row r="102" spans="1:13" s="72" customFormat="1" ht="16.5" customHeight="1">
      <c r="A102" s="125" t="s">
        <v>546</v>
      </c>
      <c r="B102" s="91" t="s">
        <v>167</v>
      </c>
      <c r="C102" s="35" t="s">
        <v>106</v>
      </c>
      <c r="D102" s="35" t="s">
        <v>128</v>
      </c>
      <c r="E102" s="35" t="s">
        <v>149</v>
      </c>
      <c r="F102" s="81">
        <f t="shared" si="3"/>
        <v>3850</v>
      </c>
      <c r="G102" s="38">
        <v>3850</v>
      </c>
      <c r="H102" s="146">
        <v>0</v>
      </c>
      <c r="I102" s="135">
        <v>75</v>
      </c>
      <c r="J102" s="135">
        <v>75</v>
      </c>
      <c r="K102" s="135">
        <v>0</v>
      </c>
      <c r="L102" s="140">
        <v>0</v>
      </c>
      <c r="M102" s="135">
        <v>0</v>
      </c>
    </row>
    <row r="103" spans="1:13" s="72" customFormat="1" ht="33" customHeight="1">
      <c r="A103" s="125" t="s">
        <v>547</v>
      </c>
      <c r="B103" s="91" t="s">
        <v>708</v>
      </c>
      <c r="C103" s="35" t="s">
        <v>106</v>
      </c>
      <c r="D103" s="35" t="s">
        <v>133</v>
      </c>
      <c r="E103" s="35" t="s">
        <v>668</v>
      </c>
      <c r="F103" s="81">
        <f t="shared" si="3"/>
        <v>45000</v>
      </c>
      <c r="G103" s="38">
        <v>45000</v>
      </c>
      <c r="H103" s="146">
        <v>0</v>
      </c>
      <c r="I103" s="135">
        <v>75</v>
      </c>
      <c r="J103" s="135">
        <v>100</v>
      </c>
      <c r="K103" s="135">
        <v>25</v>
      </c>
      <c r="L103" s="140">
        <v>45000</v>
      </c>
      <c r="M103" s="135">
        <v>100</v>
      </c>
    </row>
    <row r="104" spans="1:13" s="72" customFormat="1" ht="49.5" customHeight="1">
      <c r="A104" s="125" t="s">
        <v>548</v>
      </c>
      <c r="B104" s="97" t="s">
        <v>709</v>
      </c>
      <c r="C104" s="35" t="s">
        <v>106</v>
      </c>
      <c r="D104" s="40" t="s">
        <v>133</v>
      </c>
      <c r="E104" s="40" t="s">
        <v>146</v>
      </c>
      <c r="F104" s="81">
        <f t="shared" si="3"/>
        <v>7000</v>
      </c>
      <c r="G104" s="41">
        <v>7000</v>
      </c>
      <c r="H104" s="147">
        <v>0</v>
      </c>
      <c r="I104" s="135">
        <v>95</v>
      </c>
      <c r="J104" s="135">
        <v>100</v>
      </c>
      <c r="K104" s="135">
        <v>5</v>
      </c>
      <c r="L104" s="140">
        <v>7000</v>
      </c>
      <c r="M104" s="135">
        <v>100</v>
      </c>
    </row>
    <row r="105" spans="1:13" s="72" customFormat="1" ht="52.5" customHeight="1">
      <c r="A105" s="125" t="s">
        <v>549</v>
      </c>
      <c r="B105" s="95" t="s">
        <v>710</v>
      </c>
      <c r="C105" s="35" t="s">
        <v>106</v>
      </c>
      <c r="D105" s="42" t="s">
        <v>133</v>
      </c>
      <c r="E105" s="42" t="s">
        <v>162</v>
      </c>
      <c r="F105" s="81">
        <f t="shared" si="3"/>
        <v>25000</v>
      </c>
      <c r="G105" s="43">
        <v>25000</v>
      </c>
      <c r="H105" s="148">
        <v>0</v>
      </c>
      <c r="I105" s="135">
        <v>95</v>
      </c>
      <c r="J105" s="135">
        <v>100</v>
      </c>
      <c r="K105" s="135">
        <v>5</v>
      </c>
      <c r="L105" s="140">
        <v>25000</v>
      </c>
      <c r="M105" s="135">
        <v>100</v>
      </c>
    </row>
    <row r="106" spans="1:13" s="72" customFormat="1" ht="52.5" customHeight="1">
      <c r="A106" s="125" t="s">
        <v>881</v>
      </c>
      <c r="B106" s="91" t="s">
        <v>882</v>
      </c>
      <c r="C106" s="35" t="s">
        <v>106</v>
      </c>
      <c r="D106" s="35" t="s">
        <v>883</v>
      </c>
      <c r="E106" s="207" t="s">
        <v>884</v>
      </c>
      <c r="F106" s="81">
        <v>7000</v>
      </c>
      <c r="G106" s="208">
        <v>7000</v>
      </c>
      <c r="H106" s="146">
        <v>0</v>
      </c>
      <c r="I106" s="135">
        <v>75</v>
      </c>
      <c r="J106" s="135">
        <v>75</v>
      </c>
      <c r="K106" s="135">
        <v>0</v>
      </c>
      <c r="L106" s="140">
        <v>0</v>
      </c>
      <c r="M106" s="135">
        <v>0</v>
      </c>
    </row>
    <row r="107" spans="1:13" s="65" customFormat="1" ht="16.5" customHeight="1">
      <c r="A107" s="62" t="s">
        <v>168</v>
      </c>
      <c r="B107" s="63" t="s">
        <v>711</v>
      </c>
      <c r="C107" s="84"/>
      <c r="D107" s="84"/>
      <c r="E107" s="84"/>
      <c r="F107" s="64">
        <f t="shared" si="3"/>
        <v>570000</v>
      </c>
      <c r="G107" s="64">
        <f>G108+G133</f>
        <v>570000</v>
      </c>
      <c r="H107" s="142">
        <f>H108+H133</f>
        <v>0</v>
      </c>
      <c r="I107" s="137">
        <v>62.69</v>
      </c>
      <c r="J107" s="137">
        <v>66.92</v>
      </c>
      <c r="K107" s="137">
        <f>J107-I107</f>
        <v>4.230000000000004</v>
      </c>
      <c r="L107" s="158">
        <v>256144</v>
      </c>
      <c r="M107" s="129">
        <f>L107/F107*100</f>
        <v>44.93754385964912</v>
      </c>
    </row>
    <row r="108" spans="1:13" s="85" customFormat="1" ht="16.5" customHeight="1">
      <c r="A108" s="74" t="s">
        <v>169</v>
      </c>
      <c r="B108" s="75" t="s">
        <v>712</v>
      </c>
      <c r="C108" s="75"/>
      <c r="D108" s="75"/>
      <c r="E108" s="75"/>
      <c r="F108" s="77">
        <f t="shared" si="3"/>
        <v>500000</v>
      </c>
      <c r="G108" s="77">
        <f>SUM(G109:G132)</f>
        <v>500000</v>
      </c>
      <c r="H108" s="145">
        <f>SUM(H109:H132)</f>
        <v>0</v>
      </c>
      <c r="I108" s="138">
        <v>63.33</v>
      </c>
      <c r="J108" s="138">
        <v>66.04</v>
      </c>
      <c r="K108" s="138">
        <v>2.71</v>
      </c>
      <c r="L108" s="159">
        <v>211605</v>
      </c>
      <c r="M108" s="130">
        <f>L108/F108*100</f>
        <v>42.321</v>
      </c>
    </row>
    <row r="109" spans="1:13" s="72" customFormat="1" ht="33" customHeight="1">
      <c r="A109" s="125" t="s">
        <v>170</v>
      </c>
      <c r="B109" s="86" t="s">
        <v>171</v>
      </c>
      <c r="C109" s="87" t="s">
        <v>713</v>
      </c>
      <c r="D109" s="87" t="s">
        <v>171</v>
      </c>
      <c r="E109" s="87" t="s">
        <v>668</v>
      </c>
      <c r="F109" s="81">
        <f t="shared" si="3"/>
        <v>40000</v>
      </c>
      <c r="G109" s="32">
        <v>40000</v>
      </c>
      <c r="H109" s="149">
        <v>0</v>
      </c>
      <c r="I109" s="135">
        <v>75</v>
      </c>
      <c r="J109" s="135">
        <v>100</v>
      </c>
      <c r="K109" s="135">
        <v>25</v>
      </c>
      <c r="L109" s="132">
        <v>40000</v>
      </c>
      <c r="M109" s="132">
        <v>100</v>
      </c>
    </row>
    <row r="110" spans="1:13" s="72" customFormat="1" ht="33" customHeight="1">
      <c r="A110" s="125" t="s">
        <v>172</v>
      </c>
      <c r="B110" s="86" t="s">
        <v>173</v>
      </c>
      <c r="C110" s="87" t="s">
        <v>713</v>
      </c>
      <c r="D110" s="87" t="s">
        <v>173</v>
      </c>
      <c r="E110" s="87" t="s">
        <v>668</v>
      </c>
      <c r="F110" s="81">
        <f t="shared" si="3"/>
        <v>16000</v>
      </c>
      <c r="G110" s="32">
        <v>16000</v>
      </c>
      <c r="H110" s="149">
        <v>0</v>
      </c>
      <c r="I110" s="135">
        <v>75</v>
      </c>
      <c r="J110" s="135">
        <v>75</v>
      </c>
      <c r="K110" s="135">
        <v>0</v>
      </c>
      <c r="L110" s="132">
        <v>10258</v>
      </c>
      <c r="M110" s="131">
        <v>64.11</v>
      </c>
    </row>
    <row r="111" spans="1:13" s="72" customFormat="1" ht="33" customHeight="1">
      <c r="A111" s="125" t="s">
        <v>714</v>
      </c>
      <c r="B111" s="86" t="s">
        <v>174</v>
      </c>
      <c r="C111" s="87" t="s">
        <v>713</v>
      </c>
      <c r="D111" s="87" t="s">
        <v>174</v>
      </c>
      <c r="E111" s="87" t="s">
        <v>668</v>
      </c>
      <c r="F111" s="81">
        <f t="shared" si="3"/>
        <v>30000</v>
      </c>
      <c r="G111" s="32">
        <v>30000</v>
      </c>
      <c r="H111" s="149">
        <v>0</v>
      </c>
      <c r="I111" s="135">
        <v>75</v>
      </c>
      <c r="J111" s="135">
        <v>75</v>
      </c>
      <c r="K111" s="135">
        <v>0</v>
      </c>
      <c r="L111" s="132">
        <v>4211</v>
      </c>
      <c r="M111" s="131">
        <v>14.04</v>
      </c>
    </row>
    <row r="112" spans="1:13" s="72" customFormat="1" ht="33" customHeight="1">
      <c r="A112" s="125" t="s">
        <v>175</v>
      </c>
      <c r="B112" s="86" t="s">
        <v>176</v>
      </c>
      <c r="C112" s="87" t="s">
        <v>177</v>
      </c>
      <c r="D112" s="87" t="s">
        <v>176</v>
      </c>
      <c r="E112" s="87" t="s">
        <v>668</v>
      </c>
      <c r="F112" s="81">
        <f t="shared" si="3"/>
        <v>20000</v>
      </c>
      <c r="G112" s="32">
        <v>20000</v>
      </c>
      <c r="H112" s="149">
        <v>0</v>
      </c>
      <c r="I112" s="135">
        <v>75</v>
      </c>
      <c r="J112" s="135">
        <v>75</v>
      </c>
      <c r="K112" s="135">
        <v>0</v>
      </c>
      <c r="L112" s="132">
        <v>8701</v>
      </c>
      <c r="M112" s="131">
        <v>43.51</v>
      </c>
    </row>
    <row r="113" spans="1:13" s="72" customFormat="1" ht="16.5" customHeight="1">
      <c r="A113" s="125" t="s">
        <v>178</v>
      </c>
      <c r="B113" s="86" t="s">
        <v>179</v>
      </c>
      <c r="C113" s="87" t="s">
        <v>177</v>
      </c>
      <c r="D113" s="87" t="s">
        <v>179</v>
      </c>
      <c r="E113" s="87" t="s">
        <v>818</v>
      </c>
      <c r="F113" s="81">
        <f t="shared" si="3"/>
        <v>10000</v>
      </c>
      <c r="G113" s="32">
        <v>10000</v>
      </c>
      <c r="H113" s="149">
        <v>0</v>
      </c>
      <c r="I113" s="135">
        <v>55</v>
      </c>
      <c r="J113" s="135">
        <v>95</v>
      </c>
      <c r="K113" s="135">
        <v>40</v>
      </c>
      <c r="L113" s="132">
        <v>8192</v>
      </c>
      <c r="M113" s="131">
        <v>81.92</v>
      </c>
    </row>
    <row r="114" spans="1:13" s="72" customFormat="1" ht="16.5" customHeight="1">
      <c r="A114" s="125" t="s">
        <v>180</v>
      </c>
      <c r="B114" s="86" t="s">
        <v>181</v>
      </c>
      <c r="C114" s="87" t="s">
        <v>177</v>
      </c>
      <c r="D114" s="87" t="s">
        <v>181</v>
      </c>
      <c r="E114" s="87" t="s">
        <v>668</v>
      </c>
      <c r="F114" s="81">
        <f t="shared" si="3"/>
        <v>50000</v>
      </c>
      <c r="G114" s="32">
        <v>50000</v>
      </c>
      <c r="H114" s="149">
        <v>0</v>
      </c>
      <c r="I114" s="135">
        <v>55</v>
      </c>
      <c r="J114" s="135">
        <v>55</v>
      </c>
      <c r="K114" s="135">
        <v>0</v>
      </c>
      <c r="L114" s="132">
        <v>26553</v>
      </c>
      <c r="M114" s="131">
        <v>53.11</v>
      </c>
    </row>
    <row r="115" spans="1:13" s="72" customFormat="1" ht="16.5" customHeight="1">
      <c r="A115" s="125" t="s">
        <v>182</v>
      </c>
      <c r="B115" s="86" t="s">
        <v>183</v>
      </c>
      <c r="C115" s="87" t="s">
        <v>177</v>
      </c>
      <c r="D115" s="87" t="s">
        <v>183</v>
      </c>
      <c r="E115" s="87" t="s">
        <v>668</v>
      </c>
      <c r="F115" s="81">
        <f t="shared" si="3"/>
        <v>84000</v>
      </c>
      <c r="G115" s="32">
        <v>84000</v>
      </c>
      <c r="H115" s="149">
        <v>0</v>
      </c>
      <c r="I115" s="135">
        <v>55</v>
      </c>
      <c r="J115" s="135">
        <v>55</v>
      </c>
      <c r="K115" s="135">
        <v>0</v>
      </c>
      <c r="L115" s="132">
        <v>37574</v>
      </c>
      <c r="M115" s="131">
        <v>44.73</v>
      </c>
    </row>
    <row r="116" spans="1:13" s="72" customFormat="1" ht="49.5" customHeight="1">
      <c r="A116" s="125" t="s">
        <v>184</v>
      </c>
      <c r="B116" s="86" t="s">
        <v>185</v>
      </c>
      <c r="C116" s="87" t="s">
        <v>177</v>
      </c>
      <c r="D116" s="87" t="s">
        <v>185</v>
      </c>
      <c r="E116" s="87" t="s">
        <v>668</v>
      </c>
      <c r="F116" s="81">
        <f t="shared" si="3"/>
        <v>30000</v>
      </c>
      <c r="G116" s="32">
        <v>30000</v>
      </c>
      <c r="H116" s="149">
        <v>0</v>
      </c>
      <c r="I116" s="135">
        <v>55</v>
      </c>
      <c r="J116" s="135">
        <v>55</v>
      </c>
      <c r="K116" s="135">
        <v>0</v>
      </c>
      <c r="L116" s="132">
        <v>15497</v>
      </c>
      <c r="M116" s="131">
        <v>51.66</v>
      </c>
    </row>
    <row r="117" spans="1:13" s="72" customFormat="1" ht="35.25" customHeight="1">
      <c r="A117" s="125" t="s">
        <v>186</v>
      </c>
      <c r="B117" s="86" t="s">
        <v>187</v>
      </c>
      <c r="C117" s="87" t="s">
        <v>177</v>
      </c>
      <c r="D117" s="87" t="s">
        <v>854</v>
      </c>
      <c r="E117" s="87" t="s">
        <v>668</v>
      </c>
      <c r="F117" s="81">
        <f t="shared" si="3"/>
        <v>40000</v>
      </c>
      <c r="G117" s="32">
        <v>40000</v>
      </c>
      <c r="H117" s="149">
        <v>0</v>
      </c>
      <c r="I117" s="135">
        <v>75</v>
      </c>
      <c r="J117" s="135">
        <v>75</v>
      </c>
      <c r="K117" s="135">
        <v>0</v>
      </c>
      <c r="L117" s="132">
        <v>16073.045</v>
      </c>
      <c r="M117" s="131">
        <v>40.18</v>
      </c>
    </row>
    <row r="118" spans="1:13" s="72" customFormat="1" ht="33" customHeight="1">
      <c r="A118" s="125" t="s">
        <v>188</v>
      </c>
      <c r="B118" s="86" t="s">
        <v>189</v>
      </c>
      <c r="C118" s="87" t="s">
        <v>177</v>
      </c>
      <c r="D118" s="87" t="s">
        <v>189</v>
      </c>
      <c r="E118" s="87" t="s">
        <v>668</v>
      </c>
      <c r="F118" s="81">
        <f t="shared" si="3"/>
        <v>10000</v>
      </c>
      <c r="G118" s="32">
        <v>10000</v>
      </c>
      <c r="H118" s="149">
        <v>0</v>
      </c>
      <c r="I118" s="135">
        <v>75</v>
      </c>
      <c r="J118" s="135">
        <v>75</v>
      </c>
      <c r="K118" s="135">
        <v>0</v>
      </c>
      <c r="L118" s="132">
        <v>0</v>
      </c>
      <c r="M118" s="131">
        <v>0</v>
      </c>
    </row>
    <row r="119" spans="1:13" s="72" customFormat="1" ht="33" customHeight="1">
      <c r="A119" s="125" t="s">
        <v>190</v>
      </c>
      <c r="B119" s="86" t="s">
        <v>191</v>
      </c>
      <c r="C119" s="87" t="s">
        <v>177</v>
      </c>
      <c r="D119" s="87" t="s">
        <v>191</v>
      </c>
      <c r="E119" s="87" t="s">
        <v>668</v>
      </c>
      <c r="F119" s="81">
        <f t="shared" si="3"/>
        <v>20000</v>
      </c>
      <c r="G119" s="32">
        <v>20000</v>
      </c>
      <c r="H119" s="149">
        <v>0</v>
      </c>
      <c r="I119" s="135">
        <v>55</v>
      </c>
      <c r="J119" s="135">
        <v>55</v>
      </c>
      <c r="K119" s="135">
        <v>0</v>
      </c>
      <c r="L119" s="132">
        <v>0</v>
      </c>
      <c r="M119" s="132">
        <v>0</v>
      </c>
    </row>
    <row r="120" spans="1:13" s="72" customFormat="1" ht="33" customHeight="1">
      <c r="A120" s="125" t="s">
        <v>192</v>
      </c>
      <c r="B120" s="86" t="s">
        <v>193</v>
      </c>
      <c r="C120" s="87" t="s">
        <v>177</v>
      </c>
      <c r="D120" s="87" t="s">
        <v>193</v>
      </c>
      <c r="E120" s="87" t="s">
        <v>668</v>
      </c>
      <c r="F120" s="81">
        <f t="shared" si="3"/>
        <v>20000</v>
      </c>
      <c r="G120" s="32">
        <v>20000</v>
      </c>
      <c r="H120" s="149">
        <v>0</v>
      </c>
      <c r="I120" s="135">
        <v>75</v>
      </c>
      <c r="J120" s="135">
        <v>75</v>
      </c>
      <c r="K120" s="135">
        <v>0</v>
      </c>
      <c r="L120" s="132">
        <v>119</v>
      </c>
      <c r="M120" s="157">
        <v>0.6</v>
      </c>
    </row>
    <row r="121" spans="1:13" s="72" customFormat="1" ht="33" customHeight="1">
      <c r="A121" s="125" t="s">
        <v>194</v>
      </c>
      <c r="B121" s="86" t="s">
        <v>195</v>
      </c>
      <c r="C121" s="87" t="s">
        <v>177</v>
      </c>
      <c r="D121" s="87" t="s">
        <v>195</v>
      </c>
      <c r="E121" s="87" t="s">
        <v>668</v>
      </c>
      <c r="F121" s="81">
        <f t="shared" si="3"/>
        <v>20000</v>
      </c>
      <c r="G121" s="32">
        <v>20000</v>
      </c>
      <c r="H121" s="149">
        <v>0</v>
      </c>
      <c r="I121" s="135">
        <v>75</v>
      </c>
      <c r="J121" s="135">
        <v>75</v>
      </c>
      <c r="K121" s="135">
        <v>0</v>
      </c>
      <c r="L121" s="132">
        <v>45.669</v>
      </c>
      <c r="M121" s="131">
        <v>0.23</v>
      </c>
    </row>
    <row r="122" spans="1:13" s="72" customFormat="1" ht="16.5" customHeight="1">
      <c r="A122" s="125" t="s">
        <v>196</v>
      </c>
      <c r="B122" s="86" t="s">
        <v>197</v>
      </c>
      <c r="C122" s="87" t="s">
        <v>177</v>
      </c>
      <c r="D122" s="87" t="s">
        <v>197</v>
      </c>
      <c r="E122" s="87" t="s">
        <v>668</v>
      </c>
      <c r="F122" s="81">
        <f t="shared" si="3"/>
        <v>25000</v>
      </c>
      <c r="G122" s="32">
        <v>25000</v>
      </c>
      <c r="H122" s="149">
        <v>0</v>
      </c>
      <c r="I122" s="135">
        <v>75</v>
      </c>
      <c r="J122" s="135">
        <v>75</v>
      </c>
      <c r="K122" s="135">
        <v>0</v>
      </c>
      <c r="L122" s="132">
        <v>12828</v>
      </c>
      <c r="M122" s="131">
        <v>51.31</v>
      </c>
    </row>
    <row r="123" spans="1:13" s="72" customFormat="1" ht="33" customHeight="1">
      <c r="A123" s="125" t="s">
        <v>198</v>
      </c>
      <c r="B123" s="86" t="s">
        <v>199</v>
      </c>
      <c r="C123" s="87" t="s">
        <v>177</v>
      </c>
      <c r="D123" s="87" t="s">
        <v>199</v>
      </c>
      <c r="E123" s="87" t="s">
        <v>668</v>
      </c>
      <c r="F123" s="81">
        <f t="shared" si="3"/>
        <v>25000</v>
      </c>
      <c r="G123" s="32">
        <v>25000</v>
      </c>
      <c r="H123" s="149">
        <v>0</v>
      </c>
      <c r="I123" s="135">
        <v>75</v>
      </c>
      <c r="J123" s="135">
        <v>75</v>
      </c>
      <c r="K123" s="135">
        <v>0</v>
      </c>
      <c r="L123" s="132">
        <v>7067</v>
      </c>
      <c r="M123" s="131">
        <v>28.27</v>
      </c>
    </row>
    <row r="124" spans="1:13" s="72" customFormat="1" ht="33" customHeight="1">
      <c r="A124" s="125" t="s">
        <v>200</v>
      </c>
      <c r="B124" s="70" t="s">
        <v>201</v>
      </c>
      <c r="C124" s="87" t="s">
        <v>177</v>
      </c>
      <c r="D124" s="93" t="s">
        <v>201</v>
      </c>
      <c r="E124" s="87" t="s">
        <v>819</v>
      </c>
      <c r="F124" s="81">
        <f t="shared" si="3"/>
        <v>10000</v>
      </c>
      <c r="G124" s="32">
        <v>10000</v>
      </c>
      <c r="H124" s="149">
        <v>0</v>
      </c>
      <c r="I124" s="135">
        <v>55</v>
      </c>
      <c r="J124" s="135">
        <v>55</v>
      </c>
      <c r="K124" s="135">
        <v>0</v>
      </c>
      <c r="L124" s="132">
        <v>4333</v>
      </c>
      <c r="M124" s="131">
        <v>43.33</v>
      </c>
    </row>
    <row r="125" spans="1:13" s="72" customFormat="1" ht="33" customHeight="1">
      <c r="A125" s="125" t="s">
        <v>202</v>
      </c>
      <c r="B125" s="86" t="s">
        <v>203</v>
      </c>
      <c r="C125" s="87" t="s">
        <v>177</v>
      </c>
      <c r="D125" s="87" t="s">
        <v>203</v>
      </c>
      <c r="E125" s="87" t="s">
        <v>668</v>
      </c>
      <c r="F125" s="81">
        <f t="shared" si="3"/>
        <v>10000</v>
      </c>
      <c r="G125" s="44">
        <v>10000</v>
      </c>
      <c r="H125" s="150">
        <v>0</v>
      </c>
      <c r="I125" s="135">
        <v>55</v>
      </c>
      <c r="J125" s="135">
        <v>100</v>
      </c>
      <c r="K125" s="135">
        <v>45</v>
      </c>
      <c r="L125" s="132">
        <v>10000</v>
      </c>
      <c r="M125" s="132">
        <v>100</v>
      </c>
    </row>
    <row r="126" spans="1:13" s="72" customFormat="1" ht="33" customHeight="1">
      <c r="A126" s="125" t="s">
        <v>204</v>
      </c>
      <c r="B126" s="86" t="s">
        <v>205</v>
      </c>
      <c r="C126" s="87" t="s">
        <v>177</v>
      </c>
      <c r="D126" s="87" t="s">
        <v>205</v>
      </c>
      <c r="E126" s="87" t="s">
        <v>668</v>
      </c>
      <c r="F126" s="81">
        <f t="shared" si="3"/>
        <v>10000</v>
      </c>
      <c r="G126" s="45">
        <v>10000</v>
      </c>
      <c r="H126" s="151">
        <v>0</v>
      </c>
      <c r="I126" s="135">
        <v>55</v>
      </c>
      <c r="J126" s="135">
        <v>55</v>
      </c>
      <c r="K126" s="135">
        <v>0</v>
      </c>
      <c r="L126" s="132">
        <v>3572.56</v>
      </c>
      <c r="M126" s="131">
        <v>35.73</v>
      </c>
    </row>
    <row r="127" spans="1:13" s="72" customFormat="1" ht="33" customHeight="1">
      <c r="A127" s="125" t="s">
        <v>206</v>
      </c>
      <c r="B127" s="86" t="s">
        <v>207</v>
      </c>
      <c r="C127" s="87" t="s">
        <v>177</v>
      </c>
      <c r="D127" s="87" t="s">
        <v>207</v>
      </c>
      <c r="E127" s="87" t="s">
        <v>668</v>
      </c>
      <c r="F127" s="81">
        <f t="shared" si="3"/>
        <v>5000</v>
      </c>
      <c r="G127" s="45">
        <v>5000</v>
      </c>
      <c r="H127" s="151">
        <v>0</v>
      </c>
      <c r="I127" s="135">
        <v>55</v>
      </c>
      <c r="J127" s="135">
        <v>55</v>
      </c>
      <c r="K127" s="135">
        <v>0</v>
      </c>
      <c r="L127" s="132">
        <v>0</v>
      </c>
      <c r="M127" s="132">
        <v>0</v>
      </c>
    </row>
    <row r="128" spans="1:13" s="72" customFormat="1" ht="33" customHeight="1">
      <c r="A128" s="125" t="s">
        <v>208</v>
      </c>
      <c r="B128" s="86" t="s">
        <v>209</v>
      </c>
      <c r="C128" s="87" t="s">
        <v>177</v>
      </c>
      <c r="D128" s="87" t="s">
        <v>209</v>
      </c>
      <c r="E128" s="87" t="s">
        <v>668</v>
      </c>
      <c r="F128" s="81">
        <f t="shared" si="3"/>
        <v>5000</v>
      </c>
      <c r="G128" s="45">
        <v>5000</v>
      </c>
      <c r="H128" s="151">
        <v>0</v>
      </c>
      <c r="I128" s="135">
        <v>55</v>
      </c>
      <c r="J128" s="135">
        <v>55</v>
      </c>
      <c r="K128" s="135">
        <v>0</v>
      </c>
      <c r="L128" s="132">
        <v>2866</v>
      </c>
      <c r="M128" s="131">
        <v>57.32</v>
      </c>
    </row>
    <row r="129" spans="1:13" s="72" customFormat="1" ht="33" customHeight="1">
      <c r="A129" s="125" t="s">
        <v>210</v>
      </c>
      <c r="B129" s="86" t="s">
        <v>211</v>
      </c>
      <c r="C129" s="87" t="s">
        <v>177</v>
      </c>
      <c r="D129" s="87" t="s">
        <v>211</v>
      </c>
      <c r="E129" s="87" t="s">
        <v>668</v>
      </c>
      <c r="F129" s="81">
        <f t="shared" si="3"/>
        <v>7000</v>
      </c>
      <c r="G129" s="45">
        <v>7000</v>
      </c>
      <c r="H129" s="151">
        <v>0</v>
      </c>
      <c r="I129" s="135">
        <v>55</v>
      </c>
      <c r="J129" s="135">
        <v>55</v>
      </c>
      <c r="K129" s="135">
        <v>0</v>
      </c>
      <c r="L129" s="132">
        <v>3714.631</v>
      </c>
      <c r="M129" s="131">
        <v>53.07</v>
      </c>
    </row>
    <row r="130" spans="1:13" s="72" customFormat="1" ht="33" customHeight="1">
      <c r="A130" s="125" t="s">
        <v>212</v>
      </c>
      <c r="B130" s="86" t="s">
        <v>213</v>
      </c>
      <c r="C130" s="87" t="s">
        <v>177</v>
      </c>
      <c r="D130" s="87" t="s">
        <v>213</v>
      </c>
      <c r="E130" s="87" t="s">
        <v>668</v>
      </c>
      <c r="F130" s="81">
        <f t="shared" si="3"/>
        <v>5000</v>
      </c>
      <c r="G130" s="45">
        <v>5000</v>
      </c>
      <c r="H130" s="151">
        <v>0</v>
      </c>
      <c r="I130" s="135">
        <v>55</v>
      </c>
      <c r="J130" s="135">
        <v>55</v>
      </c>
      <c r="K130" s="135">
        <v>0</v>
      </c>
      <c r="L130" s="132">
        <v>0</v>
      </c>
      <c r="M130" s="132">
        <v>0</v>
      </c>
    </row>
    <row r="131" spans="1:13" s="72" customFormat="1" ht="16.5" customHeight="1">
      <c r="A131" s="125" t="s">
        <v>214</v>
      </c>
      <c r="B131" s="86" t="s">
        <v>215</v>
      </c>
      <c r="C131" s="87" t="s">
        <v>177</v>
      </c>
      <c r="D131" s="87" t="s">
        <v>215</v>
      </c>
      <c r="E131" s="87" t="s">
        <v>668</v>
      </c>
      <c r="F131" s="81">
        <f t="shared" si="3"/>
        <v>4000</v>
      </c>
      <c r="G131" s="45">
        <v>4000</v>
      </c>
      <c r="H131" s="151">
        <v>0</v>
      </c>
      <c r="I131" s="135">
        <v>55</v>
      </c>
      <c r="J131" s="135">
        <v>55</v>
      </c>
      <c r="K131" s="135">
        <v>0</v>
      </c>
      <c r="L131" s="132">
        <v>0</v>
      </c>
      <c r="M131" s="132">
        <v>0</v>
      </c>
    </row>
    <row r="132" spans="1:13" s="72" customFormat="1" ht="33" customHeight="1">
      <c r="A132" s="125" t="s">
        <v>216</v>
      </c>
      <c r="B132" s="86" t="s">
        <v>217</v>
      </c>
      <c r="C132" s="87" t="s">
        <v>177</v>
      </c>
      <c r="D132" s="87" t="s">
        <v>217</v>
      </c>
      <c r="E132" s="87" t="s">
        <v>668</v>
      </c>
      <c r="F132" s="81">
        <f t="shared" si="3"/>
        <v>4000</v>
      </c>
      <c r="G132" s="45">
        <v>4000</v>
      </c>
      <c r="H132" s="151">
        <v>0</v>
      </c>
      <c r="I132" s="135">
        <v>55</v>
      </c>
      <c r="J132" s="135">
        <v>55</v>
      </c>
      <c r="K132" s="135">
        <v>0</v>
      </c>
      <c r="L132" s="132">
        <v>0</v>
      </c>
      <c r="M132" s="132">
        <v>0</v>
      </c>
    </row>
    <row r="133" spans="1:13" s="72" customFormat="1" ht="16.5" customHeight="1">
      <c r="A133" s="74" t="s">
        <v>715</v>
      </c>
      <c r="B133" s="75" t="s">
        <v>716</v>
      </c>
      <c r="C133" s="75"/>
      <c r="D133" s="75"/>
      <c r="E133" s="75"/>
      <c r="F133" s="77">
        <f t="shared" si="3"/>
        <v>70000</v>
      </c>
      <c r="G133" s="46">
        <f>SUM(G134:G135)</f>
        <v>70000</v>
      </c>
      <c r="H133" s="152">
        <f>H134</f>
        <v>0</v>
      </c>
      <c r="I133" s="134">
        <v>55</v>
      </c>
      <c r="J133" s="195">
        <v>77.5</v>
      </c>
      <c r="K133" s="195">
        <f aca="true" t="shared" si="4" ref="K133:K138">J133-I133</f>
        <v>22.5</v>
      </c>
      <c r="L133" s="159">
        <v>44539</v>
      </c>
      <c r="M133" s="130">
        <f>L133/F133*100</f>
        <v>63.62714285714286</v>
      </c>
    </row>
    <row r="134" spans="1:13" s="72" customFormat="1" ht="33" customHeight="1">
      <c r="A134" s="125" t="s">
        <v>717</v>
      </c>
      <c r="B134" s="86" t="s">
        <v>718</v>
      </c>
      <c r="C134" s="87" t="s">
        <v>713</v>
      </c>
      <c r="D134" s="87" t="s">
        <v>718</v>
      </c>
      <c r="E134" s="87" t="s">
        <v>668</v>
      </c>
      <c r="F134" s="81">
        <f t="shared" si="3"/>
        <v>30000</v>
      </c>
      <c r="G134" s="47">
        <v>30000</v>
      </c>
      <c r="H134" s="153">
        <v>0</v>
      </c>
      <c r="I134" s="135">
        <v>55</v>
      </c>
      <c r="J134" s="135">
        <v>55</v>
      </c>
      <c r="K134" s="135">
        <f t="shared" si="4"/>
        <v>0</v>
      </c>
      <c r="L134" s="132">
        <v>4539</v>
      </c>
      <c r="M134" s="131">
        <f>L134/F134*100</f>
        <v>15.129999999999999</v>
      </c>
    </row>
    <row r="135" spans="1:13" s="72" customFormat="1" ht="33" customHeight="1">
      <c r="A135" s="125" t="s">
        <v>624</v>
      </c>
      <c r="B135" s="86" t="s">
        <v>719</v>
      </c>
      <c r="C135" s="87" t="s">
        <v>713</v>
      </c>
      <c r="D135" s="87" t="s">
        <v>815</v>
      </c>
      <c r="E135" s="87" t="s">
        <v>820</v>
      </c>
      <c r="F135" s="81">
        <f t="shared" si="3"/>
        <v>40000</v>
      </c>
      <c r="G135" s="47">
        <v>40000</v>
      </c>
      <c r="H135" s="153">
        <v>0</v>
      </c>
      <c r="I135" s="135">
        <v>55</v>
      </c>
      <c r="J135" s="135">
        <v>100</v>
      </c>
      <c r="K135" s="135">
        <f t="shared" si="4"/>
        <v>45</v>
      </c>
      <c r="L135" s="132">
        <v>40000</v>
      </c>
      <c r="M135" s="132">
        <f>L135/F135*100</f>
        <v>100</v>
      </c>
    </row>
    <row r="136" spans="1:13" s="65" customFormat="1" ht="16.5" customHeight="1">
      <c r="A136" s="62" t="s">
        <v>218</v>
      </c>
      <c r="B136" s="63" t="s">
        <v>720</v>
      </c>
      <c r="C136" s="84"/>
      <c r="D136" s="84"/>
      <c r="E136" s="84"/>
      <c r="F136" s="64">
        <f aca="true" t="shared" si="5" ref="F136:F167">G136+H136</f>
        <v>160000</v>
      </c>
      <c r="G136" s="64">
        <f aca="true" t="shared" si="6" ref="G136:J137">G137</f>
        <v>160000</v>
      </c>
      <c r="H136" s="142">
        <f t="shared" si="6"/>
        <v>0</v>
      </c>
      <c r="I136" s="126">
        <v>55</v>
      </c>
      <c r="J136" s="126">
        <f t="shared" si="6"/>
        <v>55</v>
      </c>
      <c r="K136" s="133">
        <f t="shared" si="4"/>
        <v>0</v>
      </c>
      <c r="L136" s="158">
        <v>2299</v>
      </c>
      <c r="M136" s="129">
        <f>L136/F136*100</f>
        <v>1.436875</v>
      </c>
    </row>
    <row r="137" spans="1:13" s="85" customFormat="1" ht="16.5" customHeight="1">
      <c r="A137" s="74" t="s">
        <v>219</v>
      </c>
      <c r="B137" s="75" t="s">
        <v>721</v>
      </c>
      <c r="C137" s="75"/>
      <c r="D137" s="75"/>
      <c r="E137" s="75"/>
      <c r="F137" s="77">
        <f t="shared" si="5"/>
        <v>160000</v>
      </c>
      <c r="G137" s="77">
        <f t="shared" si="6"/>
        <v>160000</v>
      </c>
      <c r="H137" s="145">
        <f t="shared" si="6"/>
        <v>0</v>
      </c>
      <c r="I137" s="127">
        <v>55</v>
      </c>
      <c r="J137" s="127">
        <v>55</v>
      </c>
      <c r="K137" s="134">
        <f t="shared" si="4"/>
        <v>0</v>
      </c>
      <c r="L137" s="159">
        <v>2299</v>
      </c>
      <c r="M137" s="130">
        <f aca="true" t="shared" si="7" ref="M137:M143">L137/F137*100</f>
        <v>1.436875</v>
      </c>
    </row>
    <row r="138" spans="1:13" s="72" customFormat="1" ht="33" customHeight="1">
      <c r="A138" s="125" t="s">
        <v>220</v>
      </c>
      <c r="B138" s="98" t="s">
        <v>722</v>
      </c>
      <c r="C138" s="99" t="s">
        <v>723</v>
      </c>
      <c r="D138" s="99" t="s">
        <v>722</v>
      </c>
      <c r="E138" s="87" t="s">
        <v>668</v>
      </c>
      <c r="F138" s="81">
        <f t="shared" si="5"/>
        <v>160000</v>
      </c>
      <c r="G138" s="82">
        <v>160000</v>
      </c>
      <c r="H138" s="146">
        <v>0</v>
      </c>
      <c r="I138" s="81">
        <v>55</v>
      </c>
      <c r="J138" s="81">
        <v>55</v>
      </c>
      <c r="K138" s="135">
        <f t="shared" si="4"/>
        <v>0</v>
      </c>
      <c r="L138" s="132">
        <v>2299</v>
      </c>
      <c r="M138" s="131">
        <f t="shared" si="7"/>
        <v>1.436875</v>
      </c>
    </row>
    <row r="139" spans="1:13" s="65" customFormat="1" ht="16.5" customHeight="1">
      <c r="A139" s="62" t="s">
        <v>221</v>
      </c>
      <c r="B139" s="63" t="s">
        <v>724</v>
      </c>
      <c r="C139" s="84"/>
      <c r="D139" s="84"/>
      <c r="E139" s="84"/>
      <c r="F139" s="64">
        <f t="shared" si="5"/>
        <v>223267</v>
      </c>
      <c r="G139" s="64">
        <f>G140+G144+G165</f>
        <v>223267</v>
      </c>
      <c r="H139" s="142">
        <f>H140+H144+H165</f>
        <v>0</v>
      </c>
      <c r="I139" s="129">
        <v>64.52</v>
      </c>
      <c r="J139" s="129">
        <v>72.62</v>
      </c>
      <c r="K139" s="205">
        <v>8.1</v>
      </c>
      <c r="L139" s="158">
        <v>55776.082</v>
      </c>
      <c r="M139" s="129">
        <v>24.98</v>
      </c>
    </row>
    <row r="140" spans="1:13" s="85" customFormat="1" ht="16.5" customHeight="1">
      <c r="A140" s="74" t="s">
        <v>222</v>
      </c>
      <c r="B140" s="75" t="s">
        <v>725</v>
      </c>
      <c r="C140" s="75"/>
      <c r="D140" s="75"/>
      <c r="E140" s="75"/>
      <c r="F140" s="77">
        <f t="shared" si="5"/>
        <v>23000</v>
      </c>
      <c r="G140" s="77">
        <f>G141</f>
        <v>23000</v>
      </c>
      <c r="H140" s="145">
        <f>H141</f>
        <v>0</v>
      </c>
      <c r="I140" s="159">
        <v>65</v>
      </c>
      <c r="J140" s="160">
        <v>77.5</v>
      </c>
      <c r="K140" s="195">
        <f>J140-I140</f>
        <v>12.5</v>
      </c>
      <c r="L140" s="159">
        <f>L141</f>
        <v>0</v>
      </c>
      <c r="M140" s="159">
        <f t="shared" si="7"/>
        <v>0</v>
      </c>
    </row>
    <row r="141" spans="1:13" s="85" customFormat="1" ht="16.5" customHeight="1">
      <c r="A141" s="100" t="s">
        <v>223</v>
      </c>
      <c r="B141" s="101" t="s">
        <v>726</v>
      </c>
      <c r="C141" s="101"/>
      <c r="D141" s="101"/>
      <c r="E141" s="101"/>
      <c r="F141" s="102">
        <f t="shared" si="5"/>
        <v>23000</v>
      </c>
      <c r="G141" s="102">
        <f>SUM(G142:G143)</f>
        <v>23000</v>
      </c>
      <c r="H141" s="154">
        <f>SUM(H142:H143)</f>
        <v>0</v>
      </c>
      <c r="I141" s="161">
        <v>65</v>
      </c>
      <c r="J141" s="162">
        <v>77.5</v>
      </c>
      <c r="K141" s="196">
        <f>J141-I141</f>
        <v>12.5</v>
      </c>
      <c r="L141" s="161">
        <f>SUM(L142:L143)</f>
        <v>0</v>
      </c>
      <c r="M141" s="161">
        <f t="shared" si="7"/>
        <v>0</v>
      </c>
    </row>
    <row r="142" spans="1:13" s="72" customFormat="1" ht="33" customHeight="1">
      <c r="A142" s="124" t="s">
        <v>224</v>
      </c>
      <c r="B142" s="97" t="s">
        <v>727</v>
      </c>
      <c r="C142" s="40" t="s">
        <v>728</v>
      </c>
      <c r="D142" s="103" t="s">
        <v>855</v>
      </c>
      <c r="E142" s="104" t="s">
        <v>729</v>
      </c>
      <c r="F142" s="105">
        <f t="shared" si="5"/>
        <v>20000</v>
      </c>
      <c r="G142" s="37">
        <v>20000</v>
      </c>
      <c r="H142" s="147">
        <v>0</v>
      </c>
      <c r="I142" s="132">
        <v>55</v>
      </c>
      <c r="J142" s="132">
        <v>55</v>
      </c>
      <c r="K142" s="135">
        <v>0</v>
      </c>
      <c r="L142" s="132">
        <v>0</v>
      </c>
      <c r="M142" s="132">
        <f t="shared" si="7"/>
        <v>0</v>
      </c>
    </row>
    <row r="143" spans="1:13" s="72" customFormat="1" ht="33" customHeight="1">
      <c r="A143" s="124" t="s">
        <v>225</v>
      </c>
      <c r="B143" s="91" t="s">
        <v>730</v>
      </c>
      <c r="C143" s="35" t="s">
        <v>728</v>
      </c>
      <c r="D143" s="92" t="s">
        <v>226</v>
      </c>
      <c r="E143" s="14" t="s">
        <v>731</v>
      </c>
      <c r="F143" s="71">
        <f t="shared" si="5"/>
        <v>3000</v>
      </c>
      <c r="G143" s="36">
        <v>3000</v>
      </c>
      <c r="H143" s="144">
        <v>0</v>
      </c>
      <c r="I143" s="132">
        <v>75</v>
      </c>
      <c r="J143" s="132">
        <v>100</v>
      </c>
      <c r="K143" s="135">
        <v>25</v>
      </c>
      <c r="L143" s="132">
        <v>0</v>
      </c>
      <c r="M143" s="132">
        <f t="shared" si="7"/>
        <v>0</v>
      </c>
    </row>
    <row r="144" spans="1:13" s="85" customFormat="1" ht="16.5" customHeight="1">
      <c r="A144" s="74" t="s">
        <v>227</v>
      </c>
      <c r="B144" s="75" t="s">
        <v>732</v>
      </c>
      <c r="C144" s="75"/>
      <c r="D144" s="75"/>
      <c r="E144" s="75"/>
      <c r="F144" s="77">
        <f t="shared" si="5"/>
        <v>148267</v>
      </c>
      <c r="G144" s="77">
        <f>G145+G149+G156</f>
        <v>148267</v>
      </c>
      <c r="H144" s="145">
        <f>H145+H149+H156</f>
        <v>0</v>
      </c>
      <c r="I144" s="138">
        <v>64.41</v>
      </c>
      <c r="J144" s="138">
        <v>72.94</v>
      </c>
      <c r="K144" s="138">
        <v>8.53</v>
      </c>
      <c r="L144" s="159">
        <v>53357.05</v>
      </c>
      <c r="M144" s="130">
        <v>35.99</v>
      </c>
    </row>
    <row r="145" spans="1:13" s="85" customFormat="1" ht="16.5" customHeight="1">
      <c r="A145" s="106" t="s">
        <v>228</v>
      </c>
      <c r="B145" s="101" t="s">
        <v>733</v>
      </c>
      <c r="C145" s="101"/>
      <c r="D145" s="101"/>
      <c r="E145" s="101"/>
      <c r="F145" s="102">
        <f t="shared" si="5"/>
        <v>45000</v>
      </c>
      <c r="G145" s="102">
        <f>SUM(G146:G148)</f>
        <v>45000</v>
      </c>
      <c r="H145" s="154">
        <f>SUM(H146:H148)</f>
        <v>0</v>
      </c>
      <c r="I145" s="128">
        <v>95</v>
      </c>
      <c r="J145" s="128">
        <v>100</v>
      </c>
      <c r="K145" s="136">
        <v>5</v>
      </c>
      <c r="L145" s="161">
        <v>44840.13</v>
      </c>
      <c r="M145" s="210">
        <v>99.64</v>
      </c>
    </row>
    <row r="146" spans="1:13" s="72" customFormat="1" ht="16.5" customHeight="1">
      <c r="A146" s="125" t="s">
        <v>229</v>
      </c>
      <c r="B146" s="91" t="s">
        <v>734</v>
      </c>
      <c r="C146" s="35" t="s">
        <v>728</v>
      </c>
      <c r="D146" s="93" t="s">
        <v>230</v>
      </c>
      <c r="E146" s="14" t="s">
        <v>668</v>
      </c>
      <c r="F146" s="81">
        <f t="shared" si="5"/>
        <v>1590</v>
      </c>
      <c r="G146" s="36">
        <v>1590</v>
      </c>
      <c r="H146" s="146">
        <v>0</v>
      </c>
      <c r="I146" s="81">
        <v>95</v>
      </c>
      <c r="J146" s="81">
        <v>100</v>
      </c>
      <c r="K146" s="135">
        <v>5</v>
      </c>
      <c r="L146" s="132">
        <v>1500</v>
      </c>
      <c r="M146" s="131">
        <v>94.34</v>
      </c>
    </row>
    <row r="147" spans="1:13" s="72" customFormat="1" ht="16.5" customHeight="1">
      <c r="A147" s="125" t="s">
        <v>231</v>
      </c>
      <c r="B147" s="91" t="s">
        <v>735</v>
      </c>
      <c r="C147" s="35" t="s">
        <v>728</v>
      </c>
      <c r="D147" s="93" t="s">
        <v>232</v>
      </c>
      <c r="E147" s="14" t="s">
        <v>668</v>
      </c>
      <c r="F147" s="81">
        <f t="shared" si="5"/>
        <v>41184</v>
      </c>
      <c r="G147" s="36">
        <v>41184</v>
      </c>
      <c r="H147" s="146">
        <v>0</v>
      </c>
      <c r="I147" s="81">
        <v>95</v>
      </c>
      <c r="J147" s="81">
        <v>100</v>
      </c>
      <c r="K147" s="135">
        <v>5</v>
      </c>
      <c r="L147" s="132">
        <v>41153.328</v>
      </c>
      <c r="M147" s="131">
        <v>99.93</v>
      </c>
    </row>
    <row r="148" spans="1:13" s="72" customFormat="1" ht="16.5" customHeight="1">
      <c r="A148" s="125" t="s">
        <v>233</v>
      </c>
      <c r="B148" s="91" t="s">
        <v>736</v>
      </c>
      <c r="C148" s="35" t="s">
        <v>728</v>
      </c>
      <c r="D148" s="93" t="s">
        <v>234</v>
      </c>
      <c r="E148" s="14" t="s">
        <v>668</v>
      </c>
      <c r="F148" s="81">
        <f t="shared" si="5"/>
        <v>2226</v>
      </c>
      <c r="G148" s="36">
        <v>2226</v>
      </c>
      <c r="H148" s="146">
        <v>0</v>
      </c>
      <c r="I148" s="81">
        <v>95</v>
      </c>
      <c r="J148" s="81">
        <v>100</v>
      </c>
      <c r="K148" s="135">
        <v>5</v>
      </c>
      <c r="L148" s="132">
        <v>2186.802</v>
      </c>
      <c r="M148" s="131">
        <v>98.24</v>
      </c>
    </row>
    <row r="149" spans="1:13" s="85" customFormat="1" ht="16.5" customHeight="1">
      <c r="A149" s="100" t="s">
        <v>235</v>
      </c>
      <c r="B149" s="107" t="s">
        <v>737</v>
      </c>
      <c r="C149" s="107"/>
      <c r="D149" s="107"/>
      <c r="E149" s="107"/>
      <c r="F149" s="108">
        <f t="shared" si="5"/>
        <v>62400</v>
      </c>
      <c r="G149" s="108">
        <f>SUM(G150:G155)</f>
        <v>62400</v>
      </c>
      <c r="H149" s="155">
        <f>SUM(H150:H155)</f>
        <v>0</v>
      </c>
      <c r="I149" s="128">
        <v>55</v>
      </c>
      <c r="J149" s="128">
        <v>70</v>
      </c>
      <c r="K149" s="136">
        <v>15</v>
      </c>
      <c r="L149" s="161">
        <v>8516.92</v>
      </c>
      <c r="M149" s="210">
        <v>13.65</v>
      </c>
    </row>
    <row r="150" spans="1:13" s="72" customFormat="1" ht="33" customHeight="1">
      <c r="A150" s="124" t="s">
        <v>236</v>
      </c>
      <c r="B150" s="91" t="s">
        <v>237</v>
      </c>
      <c r="C150" s="35" t="s">
        <v>738</v>
      </c>
      <c r="D150" s="93" t="s">
        <v>238</v>
      </c>
      <c r="E150" s="14" t="s">
        <v>668</v>
      </c>
      <c r="F150" s="71">
        <f t="shared" si="5"/>
        <v>18300</v>
      </c>
      <c r="G150" s="36">
        <v>18300</v>
      </c>
      <c r="H150" s="144">
        <v>0</v>
      </c>
      <c r="I150" s="81">
        <v>55</v>
      </c>
      <c r="J150" s="81">
        <v>55</v>
      </c>
      <c r="K150" s="135">
        <v>0</v>
      </c>
      <c r="L150" s="132">
        <v>0</v>
      </c>
      <c r="M150" s="132">
        <v>0</v>
      </c>
    </row>
    <row r="151" spans="1:13" s="72" customFormat="1" ht="16.5" customHeight="1">
      <c r="A151" s="124" t="s">
        <v>239</v>
      </c>
      <c r="B151" s="91" t="s">
        <v>237</v>
      </c>
      <c r="C151" s="35" t="s">
        <v>738</v>
      </c>
      <c r="D151" s="93" t="s">
        <v>240</v>
      </c>
      <c r="E151" s="14" t="s">
        <v>668</v>
      </c>
      <c r="F151" s="71">
        <f t="shared" si="5"/>
        <v>15000</v>
      </c>
      <c r="G151" s="36">
        <v>15000</v>
      </c>
      <c r="H151" s="144">
        <v>0</v>
      </c>
      <c r="I151" s="81">
        <v>55</v>
      </c>
      <c r="J151" s="81">
        <v>55</v>
      </c>
      <c r="K151" s="135">
        <v>0</v>
      </c>
      <c r="L151" s="132">
        <v>0</v>
      </c>
      <c r="M151" s="132">
        <v>0</v>
      </c>
    </row>
    <row r="152" spans="1:13" s="72" customFormat="1" ht="16.5" customHeight="1">
      <c r="A152" s="124" t="s">
        <v>241</v>
      </c>
      <c r="B152" s="91" t="s">
        <v>242</v>
      </c>
      <c r="C152" s="35" t="s">
        <v>738</v>
      </c>
      <c r="D152" s="93" t="s">
        <v>243</v>
      </c>
      <c r="E152" s="14" t="s">
        <v>668</v>
      </c>
      <c r="F152" s="71">
        <f t="shared" si="5"/>
        <v>5700</v>
      </c>
      <c r="G152" s="36">
        <v>5700</v>
      </c>
      <c r="H152" s="144">
        <v>0</v>
      </c>
      <c r="I152" s="81">
        <v>55</v>
      </c>
      <c r="J152" s="81">
        <v>100</v>
      </c>
      <c r="K152" s="135">
        <v>45</v>
      </c>
      <c r="L152" s="132">
        <v>5578.92</v>
      </c>
      <c r="M152" s="131">
        <v>97.88</v>
      </c>
    </row>
    <row r="153" spans="1:13" s="72" customFormat="1" ht="16.5" customHeight="1">
      <c r="A153" s="124" t="s">
        <v>244</v>
      </c>
      <c r="B153" s="91" t="s">
        <v>245</v>
      </c>
      <c r="C153" s="35" t="s">
        <v>246</v>
      </c>
      <c r="D153" s="93" t="s">
        <v>247</v>
      </c>
      <c r="E153" s="14" t="s">
        <v>668</v>
      </c>
      <c r="F153" s="71">
        <f t="shared" si="5"/>
        <v>3400</v>
      </c>
      <c r="G153" s="36">
        <v>3400</v>
      </c>
      <c r="H153" s="144">
        <v>0</v>
      </c>
      <c r="I153" s="81">
        <v>55</v>
      </c>
      <c r="J153" s="81">
        <v>100</v>
      </c>
      <c r="K153" s="135">
        <v>45</v>
      </c>
      <c r="L153" s="132">
        <v>2938</v>
      </c>
      <c r="M153" s="131">
        <v>86.41</v>
      </c>
    </row>
    <row r="154" spans="1:13" s="111" customFormat="1" ht="16.5" customHeight="1">
      <c r="A154" s="124" t="s">
        <v>625</v>
      </c>
      <c r="B154" s="70" t="s">
        <v>739</v>
      </c>
      <c r="C154" s="14" t="s">
        <v>246</v>
      </c>
      <c r="D154" s="93" t="s">
        <v>740</v>
      </c>
      <c r="E154" s="14" t="s">
        <v>668</v>
      </c>
      <c r="F154" s="71">
        <f t="shared" si="5"/>
        <v>10000</v>
      </c>
      <c r="G154" s="32">
        <v>10000</v>
      </c>
      <c r="H154" s="144">
        <v>0</v>
      </c>
      <c r="I154" s="81">
        <v>55</v>
      </c>
      <c r="J154" s="81">
        <v>55</v>
      </c>
      <c r="K154" s="135">
        <v>0</v>
      </c>
      <c r="L154" s="132">
        <v>0</v>
      </c>
      <c r="M154" s="132">
        <v>0</v>
      </c>
    </row>
    <row r="155" spans="1:13" s="111" customFormat="1" ht="16.5" customHeight="1">
      <c r="A155" s="124" t="s">
        <v>741</v>
      </c>
      <c r="B155" s="70" t="s">
        <v>742</v>
      </c>
      <c r="C155" s="14" t="s">
        <v>246</v>
      </c>
      <c r="D155" s="93" t="s">
        <v>743</v>
      </c>
      <c r="E155" s="14" t="s">
        <v>668</v>
      </c>
      <c r="F155" s="71">
        <f t="shared" si="5"/>
        <v>10000</v>
      </c>
      <c r="G155" s="32">
        <v>10000</v>
      </c>
      <c r="H155" s="144">
        <v>0</v>
      </c>
      <c r="I155" s="81">
        <v>55</v>
      </c>
      <c r="J155" s="81">
        <v>55</v>
      </c>
      <c r="K155" s="135">
        <v>0</v>
      </c>
      <c r="L155" s="132">
        <v>0</v>
      </c>
      <c r="M155" s="132">
        <v>0</v>
      </c>
    </row>
    <row r="156" spans="1:13" s="85" customFormat="1" ht="16.5" customHeight="1">
      <c r="A156" s="100" t="s">
        <v>248</v>
      </c>
      <c r="B156" s="107" t="s">
        <v>744</v>
      </c>
      <c r="C156" s="107"/>
      <c r="D156" s="107"/>
      <c r="E156" s="107"/>
      <c r="F156" s="108">
        <f t="shared" si="5"/>
        <v>40867</v>
      </c>
      <c r="G156" s="108">
        <f>SUM(G157:G164)</f>
        <v>40867</v>
      </c>
      <c r="H156" s="155">
        <f>SUM(H157:H161)</f>
        <v>0</v>
      </c>
      <c r="I156" s="128">
        <v>60</v>
      </c>
      <c r="J156" s="136">
        <v>65</v>
      </c>
      <c r="K156" s="136">
        <v>5</v>
      </c>
      <c r="L156" s="161">
        <v>0</v>
      </c>
      <c r="M156" s="161">
        <v>0</v>
      </c>
    </row>
    <row r="157" spans="1:13" s="72" customFormat="1" ht="16.5" customHeight="1">
      <c r="A157" s="124" t="s">
        <v>249</v>
      </c>
      <c r="B157" s="70" t="s">
        <v>250</v>
      </c>
      <c r="C157" s="14" t="s">
        <v>745</v>
      </c>
      <c r="D157" s="93" t="s">
        <v>746</v>
      </c>
      <c r="E157" s="14" t="s">
        <v>668</v>
      </c>
      <c r="F157" s="71">
        <f t="shared" si="5"/>
        <v>12000</v>
      </c>
      <c r="G157" s="32">
        <v>12000</v>
      </c>
      <c r="H157" s="144">
        <v>0</v>
      </c>
      <c r="I157" s="132">
        <v>55</v>
      </c>
      <c r="J157" s="132">
        <v>55</v>
      </c>
      <c r="K157" s="135">
        <v>0</v>
      </c>
      <c r="L157" s="132">
        <v>0</v>
      </c>
      <c r="M157" s="132">
        <v>0</v>
      </c>
    </row>
    <row r="158" spans="1:13" s="72" customFormat="1" ht="16.5" customHeight="1">
      <c r="A158" s="124" t="s">
        <v>251</v>
      </c>
      <c r="B158" s="70" t="s">
        <v>252</v>
      </c>
      <c r="C158" s="14" t="s">
        <v>745</v>
      </c>
      <c r="D158" s="93" t="s">
        <v>747</v>
      </c>
      <c r="E158" s="14" t="s">
        <v>668</v>
      </c>
      <c r="F158" s="71">
        <f t="shared" si="5"/>
        <v>5520</v>
      </c>
      <c r="G158" s="32">
        <v>5520</v>
      </c>
      <c r="H158" s="144">
        <v>0</v>
      </c>
      <c r="I158" s="132">
        <v>55</v>
      </c>
      <c r="J158" s="132">
        <v>55</v>
      </c>
      <c r="K158" s="135">
        <v>0</v>
      </c>
      <c r="L158" s="132">
        <v>0</v>
      </c>
      <c r="M158" s="132">
        <v>0</v>
      </c>
    </row>
    <row r="159" spans="1:13" s="72" customFormat="1" ht="16.5" customHeight="1">
      <c r="A159" s="124" t="s">
        <v>253</v>
      </c>
      <c r="B159" s="70" t="s">
        <v>254</v>
      </c>
      <c r="C159" s="14" t="s">
        <v>745</v>
      </c>
      <c r="D159" s="93" t="s">
        <v>748</v>
      </c>
      <c r="E159" s="14" t="s">
        <v>668</v>
      </c>
      <c r="F159" s="71">
        <f t="shared" si="5"/>
        <v>3600</v>
      </c>
      <c r="G159" s="32">
        <v>3600</v>
      </c>
      <c r="H159" s="144">
        <v>0</v>
      </c>
      <c r="I159" s="132">
        <v>55</v>
      </c>
      <c r="J159" s="132">
        <v>95</v>
      </c>
      <c r="K159" s="135">
        <v>40</v>
      </c>
      <c r="L159" s="132">
        <v>0</v>
      </c>
      <c r="M159" s="132">
        <v>0</v>
      </c>
    </row>
    <row r="160" spans="1:13" s="72" customFormat="1" ht="16.5" customHeight="1">
      <c r="A160" s="124" t="s">
        <v>255</v>
      </c>
      <c r="B160" s="70" t="s">
        <v>858</v>
      </c>
      <c r="C160" s="14" t="s">
        <v>745</v>
      </c>
      <c r="D160" s="93" t="s">
        <v>856</v>
      </c>
      <c r="E160" s="14" t="s">
        <v>668</v>
      </c>
      <c r="F160" s="71">
        <f t="shared" si="5"/>
        <v>2000</v>
      </c>
      <c r="G160" s="32">
        <v>2000</v>
      </c>
      <c r="H160" s="144">
        <v>0</v>
      </c>
      <c r="I160" s="132">
        <v>55</v>
      </c>
      <c r="J160" s="132">
        <v>55</v>
      </c>
      <c r="K160" s="135">
        <v>0</v>
      </c>
      <c r="L160" s="132">
        <v>0</v>
      </c>
      <c r="M160" s="132">
        <v>0</v>
      </c>
    </row>
    <row r="161" spans="1:13" s="72" customFormat="1" ht="16.5" customHeight="1">
      <c r="A161" s="124" t="s">
        <v>256</v>
      </c>
      <c r="B161" s="70" t="s">
        <v>859</v>
      </c>
      <c r="C161" s="14" t="s">
        <v>257</v>
      </c>
      <c r="D161" s="93" t="s">
        <v>749</v>
      </c>
      <c r="E161" s="14" t="s">
        <v>668</v>
      </c>
      <c r="F161" s="71">
        <f t="shared" si="5"/>
        <v>2800</v>
      </c>
      <c r="G161" s="32">
        <v>2800</v>
      </c>
      <c r="H161" s="144">
        <v>0</v>
      </c>
      <c r="I161" s="132">
        <v>55</v>
      </c>
      <c r="J161" s="132">
        <v>55</v>
      </c>
      <c r="K161" s="135">
        <v>0</v>
      </c>
      <c r="L161" s="132">
        <v>0</v>
      </c>
      <c r="M161" s="132">
        <v>0</v>
      </c>
    </row>
    <row r="162" spans="1:13" s="72" customFormat="1" ht="16.5" customHeight="1">
      <c r="A162" s="124" t="s">
        <v>258</v>
      </c>
      <c r="B162" s="70" t="s">
        <v>860</v>
      </c>
      <c r="C162" s="14" t="s">
        <v>257</v>
      </c>
      <c r="D162" s="93" t="s">
        <v>857</v>
      </c>
      <c r="E162" s="14" t="s">
        <v>668</v>
      </c>
      <c r="F162" s="71">
        <f t="shared" si="5"/>
        <v>6000</v>
      </c>
      <c r="G162" s="32">
        <v>6000</v>
      </c>
      <c r="H162" s="144">
        <v>0</v>
      </c>
      <c r="I162" s="132">
        <v>55</v>
      </c>
      <c r="J162" s="132">
        <v>55</v>
      </c>
      <c r="K162" s="135">
        <v>0</v>
      </c>
      <c r="L162" s="132">
        <v>0</v>
      </c>
      <c r="M162" s="132">
        <v>0</v>
      </c>
    </row>
    <row r="163" spans="1:13" s="72" customFormat="1" ht="16.5" customHeight="1">
      <c r="A163" s="124" t="s">
        <v>259</v>
      </c>
      <c r="B163" s="70" t="s">
        <v>750</v>
      </c>
      <c r="C163" s="14" t="s">
        <v>257</v>
      </c>
      <c r="D163" s="93" t="s">
        <v>750</v>
      </c>
      <c r="E163" s="14" t="s">
        <v>668</v>
      </c>
      <c r="F163" s="71">
        <f t="shared" si="5"/>
        <v>8280</v>
      </c>
      <c r="G163" s="32">
        <v>8280</v>
      </c>
      <c r="H163" s="144">
        <v>0</v>
      </c>
      <c r="I163" s="132">
        <v>55</v>
      </c>
      <c r="J163" s="132">
        <v>55</v>
      </c>
      <c r="K163" s="135">
        <v>0</v>
      </c>
      <c r="L163" s="132">
        <v>0</v>
      </c>
      <c r="M163" s="132">
        <v>0</v>
      </c>
    </row>
    <row r="164" spans="1:13" s="72" customFormat="1" ht="16.5" customHeight="1">
      <c r="A164" s="124" t="s">
        <v>626</v>
      </c>
      <c r="B164" s="70" t="s">
        <v>751</v>
      </c>
      <c r="C164" s="14" t="s">
        <v>257</v>
      </c>
      <c r="D164" s="93" t="s">
        <v>751</v>
      </c>
      <c r="E164" s="14" t="s">
        <v>668</v>
      </c>
      <c r="F164" s="71">
        <f t="shared" si="5"/>
        <v>667</v>
      </c>
      <c r="G164" s="32">
        <v>667</v>
      </c>
      <c r="H164" s="144">
        <v>0</v>
      </c>
      <c r="I164" s="132">
        <v>95</v>
      </c>
      <c r="J164" s="132">
        <v>95</v>
      </c>
      <c r="K164" s="135">
        <v>0</v>
      </c>
      <c r="L164" s="132">
        <v>0</v>
      </c>
      <c r="M164" s="132">
        <v>0</v>
      </c>
    </row>
    <row r="165" spans="1:13" s="85" customFormat="1" ht="16.5" customHeight="1">
      <c r="A165" s="74" t="s">
        <v>260</v>
      </c>
      <c r="B165" s="75" t="s">
        <v>752</v>
      </c>
      <c r="C165" s="75"/>
      <c r="D165" s="75"/>
      <c r="E165" s="75"/>
      <c r="F165" s="77">
        <f t="shared" si="5"/>
        <v>52000</v>
      </c>
      <c r="G165" s="77">
        <f>SUM(G166:G167)</f>
        <v>52000</v>
      </c>
      <c r="H165" s="145">
        <v>0</v>
      </c>
      <c r="I165" s="159">
        <v>65</v>
      </c>
      <c r="J165" s="159">
        <v>65</v>
      </c>
      <c r="K165" s="197">
        <v>0</v>
      </c>
      <c r="L165" s="159">
        <v>2419.032</v>
      </c>
      <c r="M165" s="130">
        <v>4.65</v>
      </c>
    </row>
    <row r="166" spans="1:13" s="72" customFormat="1" ht="16.5" customHeight="1">
      <c r="A166" s="125" t="s">
        <v>261</v>
      </c>
      <c r="B166" s="91" t="s">
        <v>753</v>
      </c>
      <c r="C166" s="35" t="s">
        <v>728</v>
      </c>
      <c r="D166" s="93" t="s">
        <v>262</v>
      </c>
      <c r="E166" s="14" t="s">
        <v>668</v>
      </c>
      <c r="F166" s="81">
        <f t="shared" si="5"/>
        <v>40000</v>
      </c>
      <c r="G166" s="36">
        <v>40000</v>
      </c>
      <c r="H166" s="146">
        <v>0</v>
      </c>
      <c r="I166" s="81">
        <v>75</v>
      </c>
      <c r="J166" s="81">
        <v>75</v>
      </c>
      <c r="K166" s="141">
        <v>0</v>
      </c>
      <c r="L166" s="132">
        <v>0</v>
      </c>
      <c r="M166" s="132">
        <v>0</v>
      </c>
    </row>
    <row r="167" spans="1:13" s="72" customFormat="1" ht="16.5" customHeight="1">
      <c r="A167" s="125" t="s">
        <v>263</v>
      </c>
      <c r="B167" s="91" t="s">
        <v>754</v>
      </c>
      <c r="C167" s="35" t="s">
        <v>728</v>
      </c>
      <c r="D167" s="93" t="s">
        <v>264</v>
      </c>
      <c r="E167" s="14" t="s">
        <v>668</v>
      </c>
      <c r="F167" s="81">
        <f t="shared" si="5"/>
        <v>12000</v>
      </c>
      <c r="G167" s="36">
        <v>12000</v>
      </c>
      <c r="H167" s="146">
        <v>0</v>
      </c>
      <c r="I167" s="81">
        <v>55</v>
      </c>
      <c r="J167" s="81">
        <v>55</v>
      </c>
      <c r="K167" s="135">
        <v>0</v>
      </c>
      <c r="L167" s="132">
        <v>2419.032</v>
      </c>
      <c r="M167" s="131">
        <v>20.16</v>
      </c>
    </row>
    <row r="168" spans="1:13" s="65" customFormat="1" ht="16.5" customHeight="1">
      <c r="A168" s="62" t="s">
        <v>755</v>
      </c>
      <c r="B168" s="63" t="s">
        <v>756</v>
      </c>
      <c r="C168" s="84"/>
      <c r="D168" s="84"/>
      <c r="E168" s="84"/>
      <c r="F168" s="64">
        <v>649299</v>
      </c>
      <c r="G168" s="64">
        <v>649299</v>
      </c>
      <c r="H168" s="142">
        <v>0</v>
      </c>
      <c r="I168" s="129">
        <v>77.75</v>
      </c>
      <c r="J168" s="158">
        <v>85</v>
      </c>
      <c r="K168" s="137">
        <v>7.25</v>
      </c>
      <c r="L168" s="158">
        <v>204987.322</v>
      </c>
      <c r="M168" s="129">
        <v>31.57</v>
      </c>
    </row>
    <row r="169" spans="1:13" s="85" customFormat="1" ht="16.5" customHeight="1">
      <c r="A169" s="74" t="s">
        <v>757</v>
      </c>
      <c r="B169" s="75" t="s">
        <v>758</v>
      </c>
      <c r="C169" s="75"/>
      <c r="D169" s="75"/>
      <c r="E169" s="75"/>
      <c r="F169" s="77">
        <v>649299</v>
      </c>
      <c r="G169" s="77">
        <v>649299</v>
      </c>
      <c r="H169" s="145">
        <v>0</v>
      </c>
      <c r="I169" s="130">
        <v>77.75</v>
      </c>
      <c r="J169" s="159">
        <v>85</v>
      </c>
      <c r="K169" s="138">
        <v>7.25</v>
      </c>
      <c r="L169" s="159">
        <v>204987.322</v>
      </c>
      <c r="M169" s="130">
        <v>31.57</v>
      </c>
    </row>
    <row r="170" spans="1:13" s="72" customFormat="1" ht="16.5" customHeight="1">
      <c r="A170" s="125" t="s">
        <v>759</v>
      </c>
      <c r="B170" s="91" t="s">
        <v>265</v>
      </c>
      <c r="C170" s="35" t="s">
        <v>550</v>
      </c>
      <c r="D170" s="35" t="s">
        <v>266</v>
      </c>
      <c r="E170" s="35" t="s">
        <v>760</v>
      </c>
      <c r="F170" s="81">
        <v>4300</v>
      </c>
      <c r="G170" s="36">
        <v>4300</v>
      </c>
      <c r="H170" s="146">
        <v>0</v>
      </c>
      <c r="I170" s="132">
        <v>75</v>
      </c>
      <c r="J170" s="132">
        <v>55</v>
      </c>
      <c r="K170" s="200">
        <v>-20</v>
      </c>
      <c r="L170" s="132">
        <v>0</v>
      </c>
      <c r="M170" s="132">
        <v>0</v>
      </c>
    </row>
    <row r="171" spans="1:13" s="72" customFormat="1" ht="16.5" customHeight="1">
      <c r="A171" s="125" t="s">
        <v>267</v>
      </c>
      <c r="B171" s="91" t="s">
        <v>268</v>
      </c>
      <c r="C171" s="35" t="s">
        <v>550</v>
      </c>
      <c r="D171" s="35" t="s">
        <v>269</v>
      </c>
      <c r="E171" s="35" t="s">
        <v>669</v>
      </c>
      <c r="F171" s="81">
        <v>5300</v>
      </c>
      <c r="G171" s="36">
        <v>5300</v>
      </c>
      <c r="H171" s="146">
        <v>0</v>
      </c>
      <c r="I171" s="132">
        <v>55</v>
      </c>
      <c r="J171" s="132">
        <v>75</v>
      </c>
      <c r="K171" s="135">
        <v>20</v>
      </c>
      <c r="L171" s="132">
        <v>0</v>
      </c>
      <c r="M171" s="132">
        <v>0</v>
      </c>
    </row>
    <row r="172" spans="1:13" s="72" customFormat="1" ht="16.5" customHeight="1">
      <c r="A172" s="125" t="s">
        <v>270</v>
      </c>
      <c r="B172" s="91" t="s">
        <v>271</v>
      </c>
      <c r="C172" s="35" t="s">
        <v>550</v>
      </c>
      <c r="D172" s="35" t="s">
        <v>272</v>
      </c>
      <c r="E172" s="35" t="s">
        <v>760</v>
      </c>
      <c r="F172" s="81">
        <v>2300</v>
      </c>
      <c r="G172" s="36">
        <v>2300</v>
      </c>
      <c r="H172" s="146">
        <v>0</v>
      </c>
      <c r="I172" s="132">
        <v>75</v>
      </c>
      <c r="J172" s="132">
        <v>100</v>
      </c>
      <c r="K172" s="135">
        <v>25</v>
      </c>
      <c r="L172" s="132">
        <v>2030.83</v>
      </c>
      <c r="M172" s="157">
        <v>88.3</v>
      </c>
    </row>
    <row r="173" spans="1:13" s="72" customFormat="1" ht="16.5" customHeight="1">
      <c r="A173" s="125" t="s">
        <v>273</v>
      </c>
      <c r="B173" s="91" t="s">
        <v>274</v>
      </c>
      <c r="C173" s="35" t="s">
        <v>550</v>
      </c>
      <c r="D173" s="35" t="s">
        <v>275</v>
      </c>
      <c r="E173" s="35" t="s">
        <v>760</v>
      </c>
      <c r="F173" s="81">
        <v>600</v>
      </c>
      <c r="G173" s="36">
        <v>600</v>
      </c>
      <c r="H173" s="146">
        <v>0</v>
      </c>
      <c r="I173" s="132">
        <v>100</v>
      </c>
      <c r="J173" s="132">
        <v>100</v>
      </c>
      <c r="K173" s="135">
        <v>0</v>
      </c>
      <c r="L173" s="132">
        <v>600</v>
      </c>
      <c r="M173" s="132">
        <v>100</v>
      </c>
    </row>
    <row r="174" spans="1:14" s="72" customFormat="1" ht="33" customHeight="1">
      <c r="A174" s="125" t="s">
        <v>276</v>
      </c>
      <c r="B174" s="91" t="s">
        <v>277</v>
      </c>
      <c r="C174" s="35" t="s">
        <v>278</v>
      </c>
      <c r="D174" s="35" t="s">
        <v>761</v>
      </c>
      <c r="E174" s="35" t="s">
        <v>762</v>
      </c>
      <c r="F174" s="81">
        <v>1200</v>
      </c>
      <c r="G174" s="36">
        <v>1200</v>
      </c>
      <c r="H174" s="146">
        <v>0</v>
      </c>
      <c r="I174" s="132">
        <v>55</v>
      </c>
      <c r="J174" s="132">
        <v>55</v>
      </c>
      <c r="K174" s="135">
        <v>0</v>
      </c>
      <c r="L174" s="132">
        <v>0</v>
      </c>
      <c r="M174" s="132">
        <v>0</v>
      </c>
      <c r="N174" s="109" t="e">
        <f>SUM(#REF!)</f>
        <v>#REF!</v>
      </c>
    </row>
    <row r="175" spans="1:13" s="72" customFormat="1" ht="49.5" customHeight="1">
      <c r="A175" s="125" t="s">
        <v>279</v>
      </c>
      <c r="B175" s="91" t="s">
        <v>280</v>
      </c>
      <c r="C175" s="35" t="s">
        <v>278</v>
      </c>
      <c r="D175" s="35" t="s">
        <v>763</v>
      </c>
      <c r="E175" s="35" t="s">
        <v>762</v>
      </c>
      <c r="F175" s="81">
        <v>1600</v>
      </c>
      <c r="G175" s="36">
        <v>1600</v>
      </c>
      <c r="H175" s="146">
        <v>0</v>
      </c>
      <c r="I175" s="132">
        <v>100</v>
      </c>
      <c r="J175" s="132">
        <v>100</v>
      </c>
      <c r="K175" s="135">
        <v>0</v>
      </c>
      <c r="L175" s="132">
        <v>1550</v>
      </c>
      <c r="M175" s="131">
        <v>96.88</v>
      </c>
    </row>
    <row r="176" spans="1:13" s="72" customFormat="1" ht="16.5" customHeight="1">
      <c r="A176" s="125" t="s">
        <v>281</v>
      </c>
      <c r="B176" s="91" t="s">
        <v>764</v>
      </c>
      <c r="C176" s="35" t="s">
        <v>278</v>
      </c>
      <c r="D176" s="35" t="s">
        <v>765</v>
      </c>
      <c r="E176" s="87" t="s">
        <v>668</v>
      </c>
      <c r="F176" s="81">
        <v>1000</v>
      </c>
      <c r="G176" s="36">
        <v>1000</v>
      </c>
      <c r="H176" s="146">
        <v>0</v>
      </c>
      <c r="I176" s="132">
        <v>100</v>
      </c>
      <c r="J176" s="132">
        <v>100</v>
      </c>
      <c r="K176" s="135">
        <v>0</v>
      </c>
      <c r="L176" s="132">
        <v>976.358</v>
      </c>
      <c r="M176" s="131">
        <v>97.64</v>
      </c>
    </row>
    <row r="177" spans="1:13" s="72" customFormat="1" ht="16.5" customHeight="1">
      <c r="A177" s="125" t="s">
        <v>282</v>
      </c>
      <c r="B177" s="91" t="s">
        <v>766</v>
      </c>
      <c r="C177" s="35" t="s">
        <v>278</v>
      </c>
      <c r="D177" s="92" t="s">
        <v>766</v>
      </c>
      <c r="E177" s="87" t="s">
        <v>668</v>
      </c>
      <c r="F177" s="81">
        <v>1000</v>
      </c>
      <c r="G177" s="36">
        <v>1000</v>
      </c>
      <c r="H177" s="146">
        <v>0</v>
      </c>
      <c r="I177" s="132">
        <v>55</v>
      </c>
      <c r="J177" s="132">
        <v>100</v>
      </c>
      <c r="K177" s="135">
        <v>45</v>
      </c>
      <c r="L177" s="132">
        <v>0</v>
      </c>
      <c r="M177" s="132">
        <v>0</v>
      </c>
    </row>
    <row r="178" spans="1:13" s="72" customFormat="1" ht="33" customHeight="1">
      <c r="A178" s="125" t="s">
        <v>283</v>
      </c>
      <c r="B178" s="91" t="s">
        <v>767</v>
      </c>
      <c r="C178" s="35" t="s">
        <v>278</v>
      </c>
      <c r="D178" s="35" t="s">
        <v>767</v>
      </c>
      <c r="E178" s="87" t="s">
        <v>668</v>
      </c>
      <c r="F178" s="81">
        <v>3150</v>
      </c>
      <c r="G178" s="36">
        <v>3150</v>
      </c>
      <c r="H178" s="146">
        <v>0</v>
      </c>
      <c r="I178" s="132">
        <v>100</v>
      </c>
      <c r="J178" s="132">
        <v>100</v>
      </c>
      <c r="K178" s="135">
        <v>0</v>
      </c>
      <c r="L178" s="132">
        <v>3109</v>
      </c>
      <c r="M178" s="157">
        <v>98.7</v>
      </c>
    </row>
    <row r="179" spans="1:13" s="72" customFormat="1" ht="16.5" customHeight="1">
      <c r="A179" s="125" t="s">
        <v>284</v>
      </c>
      <c r="B179" s="91" t="s">
        <v>768</v>
      </c>
      <c r="C179" s="35" t="s">
        <v>278</v>
      </c>
      <c r="D179" s="92" t="s">
        <v>769</v>
      </c>
      <c r="E179" s="87" t="s">
        <v>668</v>
      </c>
      <c r="F179" s="81">
        <v>1000</v>
      </c>
      <c r="G179" s="82">
        <v>1000</v>
      </c>
      <c r="H179" s="146">
        <v>0</v>
      </c>
      <c r="I179" s="132">
        <v>75</v>
      </c>
      <c r="J179" s="132">
        <v>75</v>
      </c>
      <c r="K179" s="141">
        <v>0</v>
      </c>
      <c r="L179" s="132">
        <v>0</v>
      </c>
      <c r="M179" s="132">
        <v>0</v>
      </c>
    </row>
    <row r="180" spans="1:13" s="72" customFormat="1" ht="16.5" customHeight="1">
      <c r="A180" s="125" t="s">
        <v>285</v>
      </c>
      <c r="B180" s="86" t="s">
        <v>770</v>
      </c>
      <c r="C180" s="87" t="s">
        <v>278</v>
      </c>
      <c r="D180" s="87" t="s">
        <v>770</v>
      </c>
      <c r="E180" s="87" t="s">
        <v>668</v>
      </c>
      <c r="F180" s="81">
        <v>850</v>
      </c>
      <c r="G180" s="32">
        <v>850</v>
      </c>
      <c r="H180" s="146">
        <v>0</v>
      </c>
      <c r="I180" s="132">
        <v>75</v>
      </c>
      <c r="J180" s="132">
        <v>100</v>
      </c>
      <c r="K180" s="135">
        <v>25</v>
      </c>
      <c r="L180" s="132">
        <v>0</v>
      </c>
      <c r="M180" s="132">
        <v>0</v>
      </c>
    </row>
    <row r="181" spans="1:13" s="72" customFormat="1" ht="16.5" customHeight="1">
      <c r="A181" s="125" t="s">
        <v>286</v>
      </c>
      <c r="B181" s="91" t="s">
        <v>771</v>
      </c>
      <c r="C181" s="35" t="s">
        <v>278</v>
      </c>
      <c r="D181" s="48" t="s">
        <v>771</v>
      </c>
      <c r="E181" s="87" t="s">
        <v>668</v>
      </c>
      <c r="F181" s="81">
        <v>1600</v>
      </c>
      <c r="G181" s="82">
        <v>1600</v>
      </c>
      <c r="H181" s="146">
        <v>0</v>
      </c>
      <c r="I181" s="132">
        <v>100</v>
      </c>
      <c r="J181" s="132">
        <v>100</v>
      </c>
      <c r="K181" s="135">
        <v>0</v>
      </c>
      <c r="L181" s="132">
        <v>922</v>
      </c>
      <c r="M181" s="131">
        <v>57.63</v>
      </c>
    </row>
    <row r="182" spans="1:13" s="72" customFormat="1" ht="33" customHeight="1">
      <c r="A182" s="125" t="s">
        <v>287</v>
      </c>
      <c r="B182" s="91" t="s">
        <v>772</v>
      </c>
      <c r="C182" s="35" t="s">
        <v>278</v>
      </c>
      <c r="D182" s="92" t="s">
        <v>772</v>
      </c>
      <c r="E182" s="87" t="s">
        <v>668</v>
      </c>
      <c r="F182" s="81">
        <v>2000</v>
      </c>
      <c r="G182" s="82">
        <v>2000</v>
      </c>
      <c r="H182" s="146">
        <v>0</v>
      </c>
      <c r="I182" s="132">
        <v>55</v>
      </c>
      <c r="J182" s="132">
        <v>55</v>
      </c>
      <c r="K182" s="135">
        <v>0</v>
      </c>
      <c r="L182" s="132">
        <v>0</v>
      </c>
      <c r="M182" s="132">
        <v>0</v>
      </c>
    </row>
    <row r="183" spans="1:13" s="72" customFormat="1" ht="33" customHeight="1">
      <c r="A183" s="125" t="s">
        <v>288</v>
      </c>
      <c r="B183" s="91" t="s">
        <v>289</v>
      </c>
      <c r="C183" s="35" t="s">
        <v>278</v>
      </c>
      <c r="D183" s="16" t="s">
        <v>773</v>
      </c>
      <c r="E183" s="16" t="s">
        <v>762</v>
      </c>
      <c r="F183" s="81">
        <v>1320</v>
      </c>
      <c r="G183" s="36">
        <v>1320</v>
      </c>
      <c r="H183" s="146">
        <v>0</v>
      </c>
      <c r="I183" s="132">
        <v>95</v>
      </c>
      <c r="J183" s="132">
        <v>100</v>
      </c>
      <c r="K183" s="135">
        <v>5</v>
      </c>
      <c r="L183" s="132">
        <v>0</v>
      </c>
      <c r="M183" s="132">
        <v>0</v>
      </c>
    </row>
    <row r="184" spans="1:13" s="72" customFormat="1" ht="33" customHeight="1">
      <c r="A184" s="125" t="s">
        <v>290</v>
      </c>
      <c r="B184" s="91" t="s">
        <v>774</v>
      </c>
      <c r="C184" s="35" t="s">
        <v>278</v>
      </c>
      <c r="D184" s="16" t="s">
        <v>774</v>
      </c>
      <c r="E184" s="16" t="s">
        <v>762</v>
      </c>
      <c r="F184" s="81">
        <v>1200</v>
      </c>
      <c r="G184" s="36">
        <v>1200</v>
      </c>
      <c r="H184" s="146">
        <v>0</v>
      </c>
      <c r="I184" s="132">
        <v>100</v>
      </c>
      <c r="J184" s="132">
        <v>100</v>
      </c>
      <c r="K184" s="141">
        <v>0</v>
      </c>
      <c r="L184" s="132">
        <v>966</v>
      </c>
      <c r="M184" s="157">
        <v>80.5</v>
      </c>
    </row>
    <row r="185" spans="1:13" s="72" customFormat="1" ht="33" customHeight="1">
      <c r="A185" s="125" t="s">
        <v>291</v>
      </c>
      <c r="B185" s="91" t="s">
        <v>775</v>
      </c>
      <c r="C185" s="35" t="s">
        <v>278</v>
      </c>
      <c r="D185" s="16" t="s">
        <v>776</v>
      </c>
      <c r="E185" s="16" t="s">
        <v>762</v>
      </c>
      <c r="F185" s="81">
        <v>4500</v>
      </c>
      <c r="G185" s="36">
        <v>4500</v>
      </c>
      <c r="H185" s="146">
        <v>0</v>
      </c>
      <c r="I185" s="132">
        <v>55</v>
      </c>
      <c r="J185" s="132">
        <v>100</v>
      </c>
      <c r="K185" s="135">
        <v>45</v>
      </c>
      <c r="L185" s="132">
        <v>4223.352</v>
      </c>
      <c r="M185" s="131">
        <v>93.85</v>
      </c>
    </row>
    <row r="186" spans="1:13" s="72" customFormat="1" ht="16.5" customHeight="1">
      <c r="A186" s="125" t="s">
        <v>292</v>
      </c>
      <c r="B186" s="91" t="s">
        <v>777</v>
      </c>
      <c r="C186" s="35" t="s">
        <v>278</v>
      </c>
      <c r="D186" s="16" t="s">
        <v>777</v>
      </c>
      <c r="E186" s="16" t="s">
        <v>668</v>
      </c>
      <c r="F186" s="81">
        <v>100</v>
      </c>
      <c r="G186" s="36">
        <v>100</v>
      </c>
      <c r="H186" s="146">
        <v>0</v>
      </c>
      <c r="I186" s="132">
        <v>100</v>
      </c>
      <c r="J186" s="132">
        <v>100</v>
      </c>
      <c r="K186" s="135">
        <v>0</v>
      </c>
      <c r="L186" s="132">
        <v>95.02</v>
      </c>
      <c r="M186" s="131">
        <v>95.02</v>
      </c>
    </row>
    <row r="187" spans="1:13" s="72" customFormat="1" ht="16.5" customHeight="1">
      <c r="A187" s="125" t="s">
        <v>293</v>
      </c>
      <c r="B187" s="91" t="s">
        <v>778</v>
      </c>
      <c r="C187" s="35" t="s">
        <v>278</v>
      </c>
      <c r="D187" s="16" t="s">
        <v>778</v>
      </c>
      <c r="E187" s="16" t="s">
        <v>668</v>
      </c>
      <c r="F187" s="81">
        <v>2000</v>
      </c>
      <c r="G187" s="36">
        <v>2000</v>
      </c>
      <c r="H187" s="146">
        <v>0</v>
      </c>
      <c r="I187" s="132">
        <v>100</v>
      </c>
      <c r="J187" s="132">
        <v>100</v>
      </c>
      <c r="K187" s="135">
        <v>0</v>
      </c>
      <c r="L187" s="132">
        <v>2000</v>
      </c>
      <c r="M187" s="132">
        <v>100</v>
      </c>
    </row>
    <row r="188" spans="1:13" s="72" customFormat="1" ht="16.5" customHeight="1">
      <c r="A188" s="125" t="s">
        <v>294</v>
      </c>
      <c r="B188" s="70" t="s">
        <v>779</v>
      </c>
      <c r="C188" s="14" t="s">
        <v>278</v>
      </c>
      <c r="D188" s="16" t="s">
        <v>779</v>
      </c>
      <c r="E188" s="16" t="s">
        <v>668</v>
      </c>
      <c r="F188" s="81">
        <v>2500</v>
      </c>
      <c r="G188" s="32">
        <v>2500</v>
      </c>
      <c r="H188" s="146">
        <v>0</v>
      </c>
      <c r="I188" s="132">
        <v>55</v>
      </c>
      <c r="J188" s="132">
        <v>100</v>
      </c>
      <c r="K188" s="135">
        <v>45</v>
      </c>
      <c r="L188" s="132">
        <v>2496</v>
      </c>
      <c r="M188" s="131">
        <v>99.84</v>
      </c>
    </row>
    <row r="189" spans="1:13" s="72" customFormat="1" ht="16.5" customHeight="1">
      <c r="A189" s="125" t="s">
        <v>295</v>
      </c>
      <c r="B189" s="70" t="s">
        <v>780</v>
      </c>
      <c r="C189" s="14" t="s">
        <v>278</v>
      </c>
      <c r="D189" s="16" t="s">
        <v>780</v>
      </c>
      <c r="E189" s="16" t="s">
        <v>668</v>
      </c>
      <c r="F189" s="81">
        <v>2000</v>
      </c>
      <c r="G189" s="32">
        <v>2000</v>
      </c>
      <c r="H189" s="146">
        <v>0</v>
      </c>
      <c r="I189" s="132">
        <v>75</v>
      </c>
      <c r="J189" s="132">
        <v>100</v>
      </c>
      <c r="K189" s="135">
        <v>25</v>
      </c>
      <c r="L189" s="132">
        <v>2000</v>
      </c>
      <c r="M189" s="132">
        <v>100</v>
      </c>
    </row>
    <row r="190" spans="1:13" s="72" customFormat="1" ht="16.5" customHeight="1">
      <c r="A190" s="125" t="s">
        <v>296</v>
      </c>
      <c r="B190" s="70" t="s">
        <v>781</v>
      </c>
      <c r="C190" s="14" t="s">
        <v>278</v>
      </c>
      <c r="D190" s="16" t="s">
        <v>781</v>
      </c>
      <c r="E190" s="16" t="s">
        <v>668</v>
      </c>
      <c r="F190" s="81">
        <v>2000</v>
      </c>
      <c r="G190" s="32">
        <v>2000</v>
      </c>
      <c r="H190" s="146">
        <v>0</v>
      </c>
      <c r="I190" s="132">
        <v>100</v>
      </c>
      <c r="J190" s="132">
        <v>100</v>
      </c>
      <c r="K190" s="135">
        <v>0</v>
      </c>
      <c r="L190" s="132">
        <v>2000</v>
      </c>
      <c r="M190" s="132">
        <v>100</v>
      </c>
    </row>
    <row r="191" spans="1:13" s="72" customFormat="1" ht="16.5" customHeight="1">
      <c r="A191" s="125" t="s">
        <v>297</v>
      </c>
      <c r="B191" s="70" t="s">
        <v>782</v>
      </c>
      <c r="C191" s="14" t="s">
        <v>278</v>
      </c>
      <c r="D191" s="16" t="s">
        <v>782</v>
      </c>
      <c r="E191" s="16" t="s">
        <v>668</v>
      </c>
      <c r="F191" s="81">
        <v>980</v>
      </c>
      <c r="G191" s="32">
        <v>980</v>
      </c>
      <c r="H191" s="146">
        <v>0</v>
      </c>
      <c r="I191" s="132">
        <v>75</v>
      </c>
      <c r="J191" s="132">
        <v>75</v>
      </c>
      <c r="K191" s="135">
        <v>0</v>
      </c>
      <c r="L191" s="132">
        <v>0</v>
      </c>
      <c r="M191" s="132">
        <v>0</v>
      </c>
    </row>
    <row r="192" spans="1:13" s="72" customFormat="1" ht="33" customHeight="1">
      <c r="A192" s="125" t="s">
        <v>298</v>
      </c>
      <c r="B192" s="70" t="s">
        <v>783</v>
      </c>
      <c r="C192" s="14" t="s">
        <v>299</v>
      </c>
      <c r="D192" s="16" t="s">
        <v>784</v>
      </c>
      <c r="E192" s="16" t="s">
        <v>785</v>
      </c>
      <c r="F192" s="81">
        <v>1743</v>
      </c>
      <c r="G192" s="32">
        <v>1743</v>
      </c>
      <c r="H192" s="146">
        <v>0</v>
      </c>
      <c r="I192" s="132">
        <v>75</v>
      </c>
      <c r="J192" s="132">
        <v>75</v>
      </c>
      <c r="K192" s="135">
        <v>0</v>
      </c>
      <c r="L192" s="132">
        <v>0</v>
      </c>
      <c r="M192" s="132">
        <v>0</v>
      </c>
    </row>
    <row r="193" spans="1:13" s="72" customFormat="1" ht="16.5" customHeight="1">
      <c r="A193" s="125" t="s">
        <v>300</v>
      </c>
      <c r="B193" s="70" t="s">
        <v>786</v>
      </c>
      <c r="C193" s="14" t="s">
        <v>299</v>
      </c>
      <c r="D193" s="16" t="s">
        <v>787</v>
      </c>
      <c r="E193" s="16" t="s">
        <v>788</v>
      </c>
      <c r="F193" s="81">
        <v>1672</v>
      </c>
      <c r="G193" s="32">
        <v>1672</v>
      </c>
      <c r="H193" s="146">
        <v>0</v>
      </c>
      <c r="I193" s="132">
        <v>75</v>
      </c>
      <c r="J193" s="132">
        <v>75</v>
      </c>
      <c r="K193" s="135">
        <v>0</v>
      </c>
      <c r="L193" s="132">
        <v>0</v>
      </c>
      <c r="M193" s="132">
        <v>0</v>
      </c>
    </row>
    <row r="194" spans="1:13" s="72" customFormat="1" ht="33" customHeight="1">
      <c r="A194" s="125" t="s">
        <v>301</v>
      </c>
      <c r="B194" s="91" t="s">
        <v>789</v>
      </c>
      <c r="C194" s="35" t="s">
        <v>299</v>
      </c>
      <c r="D194" s="16" t="s">
        <v>790</v>
      </c>
      <c r="E194" s="16" t="s">
        <v>499</v>
      </c>
      <c r="F194" s="81">
        <v>28000</v>
      </c>
      <c r="G194" s="36">
        <v>28000</v>
      </c>
      <c r="H194" s="146">
        <v>0</v>
      </c>
      <c r="I194" s="132">
        <v>55</v>
      </c>
      <c r="J194" s="132">
        <v>55</v>
      </c>
      <c r="K194" s="135">
        <v>0</v>
      </c>
      <c r="L194" s="132">
        <v>7575.844</v>
      </c>
      <c r="M194" s="131">
        <v>27.06</v>
      </c>
    </row>
    <row r="195" spans="1:13" s="72" customFormat="1" ht="16.5" customHeight="1">
      <c r="A195" s="125" t="s">
        <v>302</v>
      </c>
      <c r="B195" s="91" t="s">
        <v>791</v>
      </c>
      <c r="C195" s="35" t="s">
        <v>299</v>
      </c>
      <c r="D195" s="16" t="s">
        <v>792</v>
      </c>
      <c r="E195" s="16" t="s">
        <v>793</v>
      </c>
      <c r="F195" s="81">
        <v>800</v>
      </c>
      <c r="G195" s="36">
        <v>800</v>
      </c>
      <c r="H195" s="146">
        <v>0</v>
      </c>
      <c r="I195" s="132">
        <v>95</v>
      </c>
      <c r="J195" s="132">
        <v>95</v>
      </c>
      <c r="K195" s="141">
        <v>0</v>
      </c>
      <c r="L195" s="132">
        <v>0</v>
      </c>
      <c r="M195" s="132">
        <v>0</v>
      </c>
    </row>
    <row r="196" spans="1:13" s="72" customFormat="1" ht="33" customHeight="1">
      <c r="A196" s="125" t="s">
        <v>303</v>
      </c>
      <c r="B196" s="91" t="s">
        <v>794</v>
      </c>
      <c r="C196" s="35" t="s">
        <v>299</v>
      </c>
      <c r="D196" s="16" t="s">
        <v>795</v>
      </c>
      <c r="E196" s="16" t="s">
        <v>499</v>
      </c>
      <c r="F196" s="81">
        <v>81747</v>
      </c>
      <c r="G196" s="36">
        <v>81747</v>
      </c>
      <c r="H196" s="146">
        <v>0</v>
      </c>
      <c r="I196" s="132">
        <v>55</v>
      </c>
      <c r="J196" s="132">
        <v>55</v>
      </c>
      <c r="K196" s="135">
        <v>0</v>
      </c>
      <c r="L196" s="132">
        <v>12316.865</v>
      </c>
      <c r="M196" s="131">
        <v>15.07</v>
      </c>
    </row>
    <row r="197" spans="1:13" s="72" customFormat="1" ht="53.25" customHeight="1">
      <c r="A197" s="125" t="s">
        <v>304</v>
      </c>
      <c r="B197" s="91" t="s">
        <v>796</v>
      </c>
      <c r="C197" s="35" t="s">
        <v>299</v>
      </c>
      <c r="D197" s="93" t="s">
        <v>305</v>
      </c>
      <c r="E197" s="14" t="s">
        <v>499</v>
      </c>
      <c r="F197" s="81">
        <v>2527</v>
      </c>
      <c r="G197" s="34">
        <v>2527</v>
      </c>
      <c r="H197" s="146">
        <v>0</v>
      </c>
      <c r="I197" s="132">
        <v>75</v>
      </c>
      <c r="J197" s="132">
        <v>75</v>
      </c>
      <c r="K197" s="135">
        <v>0</v>
      </c>
      <c r="L197" s="132">
        <v>222.812</v>
      </c>
      <c r="M197" s="131">
        <v>8.82</v>
      </c>
    </row>
    <row r="198" spans="1:13" s="72" customFormat="1" ht="52.5" customHeight="1">
      <c r="A198" s="125" t="s">
        <v>306</v>
      </c>
      <c r="B198" s="91" t="s">
        <v>797</v>
      </c>
      <c r="C198" s="35" t="s">
        <v>299</v>
      </c>
      <c r="D198" s="93" t="s">
        <v>307</v>
      </c>
      <c r="E198" s="14" t="s">
        <v>499</v>
      </c>
      <c r="F198" s="81">
        <v>1900</v>
      </c>
      <c r="G198" s="34">
        <v>1900</v>
      </c>
      <c r="H198" s="146">
        <v>0</v>
      </c>
      <c r="I198" s="132">
        <v>55</v>
      </c>
      <c r="J198" s="132">
        <v>55</v>
      </c>
      <c r="K198" s="135">
        <v>0</v>
      </c>
      <c r="L198" s="132">
        <v>757.676</v>
      </c>
      <c r="M198" s="131">
        <v>39.88</v>
      </c>
    </row>
    <row r="199" spans="1:13" s="72" customFormat="1" ht="33" customHeight="1">
      <c r="A199" s="125" t="s">
        <v>308</v>
      </c>
      <c r="B199" s="91" t="s">
        <v>309</v>
      </c>
      <c r="C199" s="92" t="s">
        <v>299</v>
      </c>
      <c r="D199" s="35" t="s">
        <v>310</v>
      </c>
      <c r="E199" s="35" t="s">
        <v>499</v>
      </c>
      <c r="F199" s="81">
        <v>8650</v>
      </c>
      <c r="G199" s="32">
        <v>8650</v>
      </c>
      <c r="H199" s="146">
        <v>0</v>
      </c>
      <c r="I199" s="132">
        <v>55</v>
      </c>
      <c r="J199" s="132">
        <v>75</v>
      </c>
      <c r="K199" s="135">
        <v>20</v>
      </c>
      <c r="L199" s="132">
        <v>2305.504</v>
      </c>
      <c r="M199" s="131">
        <v>26.65</v>
      </c>
    </row>
    <row r="200" spans="1:13" s="72" customFormat="1" ht="16.5" customHeight="1">
      <c r="A200" s="125" t="s">
        <v>311</v>
      </c>
      <c r="B200" s="91" t="s">
        <v>798</v>
      </c>
      <c r="C200" s="92" t="s">
        <v>299</v>
      </c>
      <c r="D200" s="35" t="s">
        <v>799</v>
      </c>
      <c r="E200" s="35" t="s">
        <v>499</v>
      </c>
      <c r="F200" s="81">
        <v>12000</v>
      </c>
      <c r="G200" s="32">
        <v>12000</v>
      </c>
      <c r="H200" s="146">
        <v>0</v>
      </c>
      <c r="I200" s="132">
        <v>55</v>
      </c>
      <c r="J200" s="132">
        <v>75</v>
      </c>
      <c r="K200" s="135">
        <v>20</v>
      </c>
      <c r="L200" s="132">
        <v>8326.162</v>
      </c>
      <c r="M200" s="131">
        <v>69.38</v>
      </c>
    </row>
    <row r="201" spans="1:13" s="72" customFormat="1" ht="33" customHeight="1">
      <c r="A201" s="125" t="s">
        <v>312</v>
      </c>
      <c r="B201" s="91" t="s">
        <v>354</v>
      </c>
      <c r="C201" s="92" t="s">
        <v>299</v>
      </c>
      <c r="D201" s="35" t="s">
        <v>313</v>
      </c>
      <c r="E201" s="35" t="s">
        <v>499</v>
      </c>
      <c r="F201" s="81">
        <v>3360</v>
      </c>
      <c r="G201" s="32">
        <v>3360</v>
      </c>
      <c r="H201" s="146">
        <v>0</v>
      </c>
      <c r="I201" s="132">
        <v>75</v>
      </c>
      <c r="J201" s="132">
        <v>75</v>
      </c>
      <c r="K201" s="135">
        <v>0</v>
      </c>
      <c r="L201" s="132">
        <v>840</v>
      </c>
      <c r="M201" s="132">
        <v>25</v>
      </c>
    </row>
    <row r="202" spans="1:13" s="72" customFormat="1" ht="33" customHeight="1">
      <c r="A202" s="125" t="s">
        <v>314</v>
      </c>
      <c r="B202" s="91" t="s">
        <v>315</v>
      </c>
      <c r="C202" s="92" t="s">
        <v>316</v>
      </c>
      <c r="D202" s="35" t="s">
        <v>315</v>
      </c>
      <c r="E202" s="35" t="s">
        <v>499</v>
      </c>
      <c r="F202" s="81">
        <v>150000</v>
      </c>
      <c r="G202" s="32">
        <v>150000</v>
      </c>
      <c r="H202" s="146">
        <v>0</v>
      </c>
      <c r="I202" s="132">
        <v>75</v>
      </c>
      <c r="J202" s="132">
        <v>75</v>
      </c>
      <c r="K202" s="135">
        <v>0</v>
      </c>
      <c r="L202" s="132">
        <v>4723.989</v>
      </c>
      <c r="M202" s="131">
        <v>3.15</v>
      </c>
    </row>
    <row r="203" spans="1:13" s="72" customFormat="1" ht="33" customHeight="1">
      <c r="A203" s="125" t="s">
        <v>317</v>
      </c>
      <c r="B203" s="91" t="s">
        <v>318</v>
      </c>
      <c r="C203" s="35" t="s">
        <v>246</v>
      </c>
      <c r="D203" s="92" t="s">
        <v>319</v>
      </c>
      <c r="E203" s="35" t="s">
        <v>132</v>
      </c>
      <c r="F203" s="81">
        <v>2400</v>
      </c>
      <c r="G203" s="81">
        <v>2400</v>
      </c>
      <c r="H203" s="146">
        <v>0</v>
      </c>
      <c r="I203" s="132">
        <v>95</v>
      </c>
      <c r="J203" s="132">
        <v>55</v>
      </c>
      <c r="K203" s="141">
        <v>-40</v>
      </c>
      <c r="L203" s="132">
        <v>0</v>
      </c>
      <c r="M203" s="132">
        <v>0</v>
      </c>
    </row>
    <row r="204" spans="1:13" s="111" customFormat="1" ht="16.5" customHeight="1">
      <c r="A204" s="125" t="s">
        <v>800</v>
      </c>
      <c r="B204" s="110" t="s">
        <v>320</v>
      </c>
      <c r="C204" s="104" t="s">
        <v>246</v>
      </c>
      <c r="D204" s="104" t="s">
        <v>321</v>
      </c>
      <c r="E204" s="35" t="s">
        <v>499</v>
      </c>
      <c r="F204" s="81">
        <v>400</v>
      </c>
      <c r="G204" s="44">
        <v>400</v>
      </c>
      <c r="H204" s="147">
        <v>0</v>
      </c>
      <c r="I204" s="132">
        <v>95</v>
      </c>
      <c r="J204" s="132">
        <v>100</v>
      </c>
      <c r="K204" s="135">
        <v>5</v>
      </c>
      <c r="L204" s="132">
        <v>364</v>
      </c>
      <c r="M204" s="132">
        <v>91</v>
      </c>
    </row>
    <row r="205" spans="1:13" s="111" customFormat="1" ht="16.5" customHeight="1">
      <c r="A205" s="125" t="s">
        <v>801</v>
      </c>
      <c r="B205" s="31" t="s">
        <v>322</v>
      </c>
      <c r="C205" s="14" t="s">
        <v>246</v>
      </c>
      <c r="D205" s="14" t="s">
        <v>323</v>
      </c>
      <c r="E205" s="35" t="s">
        <v>499</v>
      </c>
      <c r="F205" s="81">
        <v>6500</v>
      </c>
      <c r="G205" s="32">
        <v>6500</v>
      </c>
      <c r="H205" s="144">
        <v>0</v>
      </c>
      <c r="I205" s="132">
        <v>55</v>
      </c>
      <c r="J205" s="132">
        <v>95</v>
      </c>
      <c r="K205" s="135">
        <v>40</v>
      </c>
      <c r="L205" s="132">
        <v>0</v>
      </c>
      <c r="M205" s="132">
        <v>0</v>
      </c>
    </row>
    <row r="206" spans="1:13" s="111" customFormat="1" ht="33" customHeight="1">
      <c r="A206" s="125" t="s">
        <v>324</v>
      </c>
      <c r="B206" s="31" t="s">
        <v>802</v>
      </c>
      <c r="C206" s="14" t="s">
        <v>745</v>
      </c>
      <c r="D206" s="14" t="s">
        <v>851</v>
      </c>
      <c r="E206" s="35" t="s">
        <v>499</v>
      </c>
      <c r="F206" s="81">
        <v>728</v>
      </c>
      <c r="G206" s="32">
        <v>728</v>
      </c>
      <c r="H206" s="144">
        <v>0</v>
      </c>
      <c r="I206" s="132">
        <v>55</v>
      </c>
      <c r="J206" s="132">
        <v>95</v>
      </c>
      <c r="K206" s="135">
        <v>40</v>
      </c>
      <c r="L206" s="132">
        <v>632.679</v>
      </c>
      <c r="M206" s="131">
        <v>86.91</v>
      </c>
    </row>
    <row r="207" spans="1:13" s="111" customFormat="1" ht="33" customHeight="1">
      <c r="A207" s="125" t="s">
        <v>803</v>
      </c>
      <c r="B207" s="31" t="s">
        <v>804</v>
      </c>
      <c r="C207" s="14" t="s">
        <v>728</v>
      </c>
      <c r="D207" s="14" t="s">
        <v>804</v>
      </c>
      <c r="E207" s="35" t="s">
        <v>805</v>
      </c>
      <c r="F207" s="81">
        <v>37000</v>
      </c>
      <c r="G207" s="32">
        <v>37000</v>
      </c>
      <c r="H207" s="144">
        <v>0</v>
      </c>
      <c r="I207" s="132">
        <v>75</v>
      </c>
      <c r="J207" s="132">
        <v>100</v>
      </c>
      <c r="K207" s="135">
        <v>25</v>
      </c>
      <c r="L207" s="132">
        <v>37000</v>
      </c>
      <c r="M207" s="132">
        <v>100</v>
      </c>
    </row>
    <row r="208" spans="1:13" s="111" customFormat="1" ht="33" customHeight="1">
      <c r="A208" s="125" t="s">
        <v>325</v>
      </c>
      <c r="B208" s="31" t="s">
        <v>806</v>
      </c>
      <c r="C208" s="14" t="s">
        <v>728</v>
      </c>
      <c r="D208" s="14" t="s">
        <v>806</v>
      </c>
      <c r="E208" s="35" t="s">
        <v>668</v>
      </c>
      <c r="F208" s="81">
        <v>8000</v>
      </c>
      <c r="G208" s="32">
        <v>8000</v>
      </c>
      <c r="H208" s="144">
        <v>0</v>
      </c>
      <c r="I208" s="132">
        <v>100</v>
      </c>
      <c r="J208" s="132">
        <v>100</v>
      </c>
      <c r="K208" s="141">
        <v>0</v>
      </c>
      <c r="L208" s="132">
        <v>8000</v>
      </c>
      <c r="M208" s="132">
        <v>100</v>
      </c>
    </row>
    <row r="209" spans="1:13" s="111" customFormat="1" ht="16.5" customHeight="1">
      <c r="A209" s="125" t="s">
        <v>326</v>
      </c>
      <c r="B209" s="31" t="s">
        <v>327</v>
      </c>
      <c r="C209" s="14" t="s">
        <v>713</v>
      </c>
      <c r="D209" s="14" t="s">
        <v>327</v>
      </c>
      <c r="E209" s="35" t="s">
        <v>668</v>
      </c>
      <c r="F209" s="81">
        <v>30000</v>
      </c>
      <c r="G209" s="32">
        <v>30000</v>
      </c>
      <c r="H209" s="144">
        <v>0</v>
      </c>
      <c r="I209" s="132">
        <v>55</v>
      </c>
      <c r="J209" s="132">
        <v>55</v>
      </c>
      <c r="K209" s="135">
        <v>0</v>
      </c>
      <c r="L209" s="132">
        <v>5722.291</v>
      </c>
      <c r="M209" s="131">
        <v>19.07</v>
      </c>
    </row>
    <row r="210" spans="1:13" s="111" customFormat="1" ht="33" customHeight="1">
      <c r="A210" s="125" t="s">
        <v>328</v>
      </c>
      <c r="B210" s="31" t="s">
        <v>329</v>
      </c>
      <c r="C210" s="14" t="s">
        <v>683</v>
      </c>
      <c r="D210" s="14" t="s">
        <v>330</v>
      </c>
      <c r="E210" s="35" t="s">
        <v>331</v>
      </c>
      <c r="F210" s="81">
        <v>3218</v>
      </c>
      <c r="G210" s="32">
        <v>3218</v>
      </c>
      <c r="H210" s="144">
        <v>0</v>
      </c>
      <c r="I210" s="132">
        <v>100</v>
      </c>
      <c r="J210" s="132">
        <v>100</v>
      </c>
      <c r="K210" s="135">
        <v>0</v>
      </c>
      <c r="L210" s="132">
        <v>1845.144</v>
      </c>
      <c r="M210" s="131">
        <v>57.34</v>
      </c>
    </row>
    <row r="211" spans="1:13" s="111" customFormat="1" ht="49.5" customHeight="1">
      <c r="A211" s="125" t="s">
        <v>332</v>
      </c>
      <c r="B211" s="31" t="s">
        <v>807</v>
      </c>
      <c r="C211" s="14" t="s">
        <v>683</v>
      </c>
      <c r="D211" s="14" t="s">
        <v>333</v>
      </c>
      <c r="E211" s="35" t="s">
        <v>499</v>
      </c>
      <c r="F211" s="81">
        <v>128588</v>
      </c>
      <c r="G211" s="32">
        <v>128588</v>
      </c>
      <c r="H211" s="144">
        <v>0</v>
      </c>
      <c r="I211" s="132">
        <v>75</v>
      </c>
      <c r="J211" s="132">
        <v>75</v>
      </c>
      <c r="K211" s="135">
        <v>0</v>
      </c>
      <c r="L211" s="132">
        <v>40976.878</v>
      </c>
      <c r="M211" s="131">
        <v>31.87</v>
      </c>
    </row>
    <row r="212" spans="1:13" s="111" customFormat="1" ht="16.5" customHeight="1">
      <c r="A212" s="125" t="s">
        <v>334</v>
      </c>
      <c r="B212" s="31" t="s">
        <v>335</v>
      </c>
      <c r="C212" s="14" t="s">
        <v>106</v>
      </c>
      <c r="D212" s="14" t="s">
        <v>336</v>
      </c>
      <c r="E212" s="35" t="s">
        <v>139</v>
      </c>
      <c r="F212" s="81">
        <v>17000</v>
      </c>
      <c r="G212" s="32">
        <v>17000</v>
      </c>
      <c r="H212" s="144">
        <v>0</v>
      </c>
      <c r="I212" s="132">
        <v>100</v>
      </c>
      <c r="J212" s="132">
        <v>100</v>
      </c>
      <c r="K212" s="135">
        <v>0</v>
      </c>
      <c r="L212" s="132">
        <v>17000</v>
      </c>
      <c r="M212" s="132">
        <v>100</v>
      </c>
    </row>
    <row r="213" spans="1:13" s="111" customFormat="1" ht="16.5" customHeight="1">
      <c r="A213" s="125" t="s">
        <v>337</v>
      </c>
      <c r="B213" s="31" t="s">
        <v>338</v>
      </c>
      <c r="C213" s="14" t="s">
        <v>106</v>
      </c>
      <c r="D213" s="14" t="s">
        <v>339</v>
      </c>
      <c r="E213" s="35" t="s">
        <v>499</v>
      </c>
      <c r="F213" s="81">
        <v>33466</v>
      </c>
      <c r="G213" s="32">
        <v>33466</v>
      </c>
      <c r="H213" s="144">
        <v>0</v>
      </c>
      <c r="I213" s="132">
        <v>95</v>
      </c>
      <c r="J213" s="132">
        <v>100</v>
      </c>
      <c r="K213" s="135">
        <v>5</v>
      </c>
      <c r="L213" s="132">
        <v>3063.345</v>
      </c>
      <c r="M213" s="131">
        <v>9.15</v>
      </c>
    </row>
    <row r="214" spans="1:14" s="111" customFormat="1" ht="33" customHeight="1">
      <c r="A214" s="183" t="s">
        <v>340</v>
      </c>
      <c r="B214" s="110" t="s">
        <v>808</v>
      </c>
      <c r="C214" s="104" t="s">
        <v>106</v>
      </c>
      <c r="D214" s="104" t="s">
        <v>808</v>
      </c>
      <c r="E214" s="40" t="s">
        <v>499</v>
      </c>
      <c r="F214" s="105">
        <v>30000</v>
      </c>
      <c r="G214" s="44">
        <v>30000</v>
      </c>
      <c r="H214" s="156">
        <v>0</v>
      </c>
      <c r="I214" s="184">
        <v>75</v>
      </c>
      <c r="J214" s="184">
        <v>75</v>
      </c>
      <c r="K214" s="185">
        <v>0</v>
      </c>
      <c r="L214" s="184">
        <v>21004.237</v>
      </c>
      <c r="M214" s="198">
        <v>70.01</v>
      </c>
      <c r="N214" s="112" t="e">
        <f>SUM(#REF!)</f>
        <v>#REF!</v>
      </c>
    </row>
    <row r="215" spans="1:13" s="111" customFormat="1" ht="33" customHeight="1">
      <c r="A215" s="124" t="s">
        <v>341</v>
      </c>
      <c r="B215" s="31" t="s">
        <v>342</v>
      </c>
      <c r="C215" s="14" t="s">
        <v>106</v>
      </c>
      <c r="D215" s="14" t="s">
        <v>809</v>
      </c>
      <c r="E215" s="35" t="s">
        <v>499</v>
      </c>
      <c r="F215" s="71">
        <v>5000</v>
      </c>
      <c r="G215" s="32">
        <v>5000</v>
      </c>
      <c r="H215" s="144">
        <v>0</v>
      </c>
      <c r="I215" s="191">
        <v>75</v>
      </c>
      <c r="J215" s="191">
        <v>100</v>
      </c>
      <c r="K215" s="192">
        <v>25</v>
      </c>
      <c r="L215" s="191">
        <v>2750</v>
      </c>
      <c r="M215" s="191">
        <v>55</v>
      </c>
    </row>
    <row r="216" spans="1:13" s="111" customFormat="1" ht="33" customHeight="1">
      <c r="A216" s="125" t="s">
        <v>343</v>
      </c>
      <c r="B216" s="186" t="s">
        <v>810</v>
      </c>
      <c r="C216" s="187" t="s">
        <v>106</v>
      </c>
      <c r="D216" s="187" t="s">
        <v>344</v>
      </c>
      <c r="E216" s="188" t="s">
        <v>499</v>
      </c>
      <c r="F216" s="81">
        <v>2000</v>
      </c>
      <c r="G216" s="189">
        <v>2000</v>
      </c>
      <c r="H216" s="190">
        <v>0</v>
      </c>
      <c r="I216" s="132">
        <v>75</v>
      </c>
      <c r="J216" s="132">
        <v>75</v>
      </c>
      <c r="K216" s="135">
        <v>0</v>
      </c>
      <c r="L216" s="132">
        <v>1771.272</v>
      </c>
      <c r="M216" s="131">
        <v>88.56</v>
      </c>
    </row>
    <row r="217" spans="1:14" s="111" customFormat="1" ht="33" customHeight="1">
      <c r="A217" s="183" t="s">
        <v>345</v>
      </c>
      <c r="B217" s="110" t="s">
        <v>811</v>
      </c>
      <c r="C217" s="104" t="s">
        <v>106</v>
      </c>
      <c r="D217" s="104" t="s">
        <v>344</v>
      </c>
      <c r="E217" s="40" t="s">
        <v>499</v>
      </c>
      <c r="F217" s="105">
        <v>2000</v>
      </c>
      <c r="G217" s="44">
        <v>2000</v>
      </c>
      <c r="H217" s="156">
        <v>0</v>
      </c>
      <c r="I217" s="184">
        <v>75</v>
      </c>
      <c r="J217" s="184">
        <v>75</v>
      </c>
      <c r="K217" s="185">
        <v>0</v>
      </c>
      <c r="L217" s="184">
        <v>1771.272</v>
      </c>
      <c r="M217" s="198">
        <v>88.56</v>
      </c>
      <c r="N217" s="113" t="e">
        <f>SUM(#REF!)</f>
        <v>#REF!</v>
      </c>
    </row>
    <row r="218" spans="1:14" s="111" customFormat="1" ht="33" customHeight="1">
      <c r="A218" s="124" t="s">
        <v>867</v>
      </c>
      <c r="B218" s="31" t="s">
        <v>875</v>
      </c>
      <c r="C218" s="14" t="s">
        <v>868</v>
      </c>
      <c r="D218" s="14" t="s">
        <v>878</v>
      </c>
      <c r="E218" s="35" t="s">
        <v>869</v>
      </c>
      <c r="F218" s="71">
        <v>2200</v>
      </c>
      <c r="G218" s="32">
        <v>2200</v>
      </c>
      <c r="H218" s="144">
        <v>0</v>
      </c>
      <c r="I218" s="191">
        <v>95</v>
      </c>
      <c r="J218" s="191">
        <v>95</v>
      </c>
      <c r="K218" s="192">
        <v>0</v>
      </c>
      <c r="L218" s="191">
        <v>50.82</v>
      </c>
      <c r="M218" s="206">
        <v>2.31</v>
      </c>
      <c r="N218" s="113"/>
    </row>
    <row r="219" spans="1:14" s="111" customFormat="1" ht="33" customHeight="1">
      <c r="A219" s="124" t="s">
        <v>870</v>
      </c>
      <c r="B219" s="31" t="s">
        <v>876</v>
      </c>
      <c r="C219" s="14" t="s">
        <v>868</v>
      </c>
      <c r="D219" s="14" t="s">
        <v>879</v>
      </c>
      <c r="E219" s="35" t="s">
        <v>871</v>
      </c>
      <c r="F219" s="71">
        <v>3400</v>
      </c>
      <c r="G219" s="32">
        <v>3400</v>
      </c>
      <c r="H219" s="144">
        <v>0</v>
      </c>
      <c r="I219" s="191">
        <v>75</v>
      </c>
      <c r="J219" s="191">
        <v>75</v>
      </c>
      <c r="K219" s="192">
        <v>0</v>
      </c>
      <c r="L219" s="191">
        <v>497.972</v>
      </c>
      <c r="M219" s="206">
        <v>14.65</v>
      </c>
      <c r="N219" s="113"/>
    </row>
    <row r="220" spans="1:14" s="111" customFormat="1" ht="33" customHeight="1">
      <c r="A220" s="124" t="s">
        <v>872</v>
      </c>
      <c r="B220" s="31" t="s">
        <v>877</v>
      </c>
      <c r="C220" s="14" t="s">
        <v>873</v>
      </c>
      <c r="D220" s="14" t="s">
        <v>880</v>
      </c>
      <c r="E220" s="35" t="s">
        <v>874</v>
      </c>
      <c r="F220" s="71">
        <v>2500</v>
      </c>
      <c r="G220" s="32">
        <v>2500</v>
      </c>
      <c r="H220" s="144">
        <v>0</v>
      </c>
      <c r="I220" s="191">
        <v>75</v>
      </c>
      <c r="J220" s="191">
        <v>100</v>
      </c>
      <c r="K220" s="192">
        <v>25</v>
      </c>
      <c r="L220" s="191">
        <v>2500</v>
      </c>
      <c r="M220" s="191">
        <v>100</v>
      </c>
      <c r="N220" s="113"/>
    </row>
    <row r="221" spans="1:13" s="72" customFormat="1" ht="16.5" customHeight="1">
      <c r="A221" s="266" t="s">
        <v>358</v>
      </c>
      <c r="B221" s="267"/>
      <c r="C221" s="267"/>
      <c r="D221" s="267"/>
      <c r="E221" s="268"/>
      <c r="F221" s="82">
        <f>F6+F40+F49+F70+F107+F136+F139+F168</f>
        <v>3155716</v>
      </c>
      <c r="G221" s="82">
        <f>G6+G40+G49+G70+G107+G136+G139+G168</f>
        <v>3155716</v>
      </c>
      <c r="H221" s="146">
        <f>H6+H40+H49+H70+H107+H136+H139+H168</f>
        <v>0</v>
      </c>
      <c r="I221" s="139">
        <v>73.56</v>
      </c>
      <c r="J221" s="209">
        <v>77.8</v>
      </c>
      <c r="K221" s="139">
        <v>4.24</v>
      </c>
      <c r="L221" s="81">
        <v>1089983</v>
      </c>
      <c r="M221" s="131">
        <v>34.54</v>
      </c>
    </row>
    <row r="222" spans="1:11" ht="19.5">
      <c r="A222" s="114" t="s">
        <v>812</v>
      </c>
      <c r="D222" s="49"/>
      <c r="I222" s="115"/>
      <c r="J222" s="115"/>
      <c r="K222" s="115"/>
    </row>
    <row r="223" spans="1:4" ht="19.5">
      <c r="A223" s="114" t="s">
        <v>813</v>
      </c>
      <c r="D223" s="117"/>
    </row>
  </sheetData>
  <sheetProtection/>
  <mergeCells count="9">
    <mergeCell ref="A221:E221"/>
    <mergeCell ref="L4:M4"/>
    <mergeCell ref="A4:A5"/>
    <mergeCell ref="B4:B5"/>
    <mergeCell ref="D4:D5"/>
    <mergeCell ref="E4:E5"/>
    <mergeCell ref="C4:C5"/>
    <mergeCell ref="F4:H4"/>
    <mergeCell ref="I4:K4"/>
  </mergeCells>
  <printOptions horizontalCentered="1"/>
  <pageMargins left="0.1968503937007874" right="0.1968503937007874" top="0.3937007874015748" bottom="0.3937007874015748" header="0.1968503937007874" footer="0.11811023622047245"/>
  <pageSetup blackAndWhite="1" horizontalDpi="600" verticalDpi="600" orientation="landscape" paperSize="9" scale="65" r:id="rId1"/>
  <headerFooter alignWithMargins="0">
    <oddFooter>&amp;C&amp;10第&amp;P頁，共&amp;N頁</oddFooter>
  </headerFooter>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D15" sqref="D15"/>
    </sheetView>
  </sheetViews>
  <sheetFormatPr defaultColWidth="9.00390625" defaultRowHeight="16.5"/>
  <cols>
    <col min="1" max="1" width="12.625" style="5" customWidth="1"/>
    <col min="2" max="2" width="27.875" style="5" customWidth="1"/>
    <col min="3" max="3" width="16.50390625" style="5" customWidth="1"/>
    <col min="4" max="5" width="13.625" style="5" customWidth="1"/>
    <col min="6" max="6" width="17.375" style="5" customWidth="1"/>
    <col min="7" max="8" width="12.625" style="5" customWidth="1"/>
    <col min="9" max="9" width="14.125" style="5" customWidth="1"/>
    <col min="10" max="16384" width="8.875" style="5" customWidth="1"/>
  </cols>
  <sheetData>
    <row r="1" spans="1:9" ht="29.25" customHeight="1">
      <c r="A1" s="3" t="s">
        <v>888</v>
      </c>
      <c r="B1" s="8"/>
      <c r="C1" s="9"/>
      <c r="D1" s="9"/>
      <c r="E1" s="9"/>
      <c r="F1" s="9"/>
      <c r="G1" s="52"/>
      <c r="H1" s="52"/>
      <c r="I1" s="8"/>
    </row>
    <row r="2" spans="1:9" ht="24" customHeight="1">
      <c r="A2" s="3" t="s">
        <v>903</v>
      </c>
      <c r="B2" s="8"/>
      <c r="C2" s="9"/>
      <c r="D2" s="9"/>
      <c r="E2" s="9"/>
      <c r="F2" s="9"/>
      <c r="G2" s="52"/>
      <c r="H2" s="52"/>
      <c r="I2" s="8"/>
    </row>
    <row r="3" spans="1:9" ht="24" customHeight="1">
      <c r="A3" s="213" t="s">
        <v>889</v>
      </c>
      <c r="B3" s="239" t="s">
        <v>890</v>
      </c>
      <c r="C3" s="239"/>
      <c r="D3" s="239"/>
      <c r="E3" s="239"/>
      <c r="F3" s="239"/>
      <c r="G3" s="239"/>
      <c r="H3" s="239"/>
      <c r="I3" s="214" t="s">
        <v>384</v>
      </c>
    </row>
    <row r="4" spans="1:9" ht="30" customHeight="1">
      <c r="A4" s="263" t="s">
        <v>891</v>
      </c>
      <c r="B4" s="263" t="s">
        <v>892</v>
      </c>
      <c r="C4" s="263" t="s">
        <v>893</v>
      </c>
      <c r="D4" s="263" t="s">
        <v>894</v>
      </c>
      <c r="E4" s="240" t="s">
        <v>895</v>
      </c>
      <c r="F4" s="241"/>
      <c r="G4" s="241"/>
      <c r="H4" s="241"/>
      <c r="I4" s="242"/>
    </row>
    <row r="5" spans="1:9" ht="44.25" customHeight="1">
      <c r="A5" s="264"/>
      <c r="B5" s="264"/>
      <c r="C5" s="264"/>
      <c r="D5" s="264"/>
      <c r="E5" s="215" t="s">
        <v>896</v>
      </c>
      <c r="F5" s="215" t="s">
        <v>897</v>
      </c>
      <c r="G5" s="215" t="s">
        <v>898</v>
      </c>
      <c r="H5" s="215" t="s">
        <v>899</v>
      </c>
      <c r="I5" s="215" t="s">
        <v>900</v>
      </c>
    </row>
    <row r="6" spans="1:9" ht="28.5" customHeight="1">
      <c r="A6" s="216"/>
      <c r="B6" s="216"/>
      <c r="C6" s="216"/>
      <c r="D6" s="216"/>
      <c r="E6" s="216"/>
      <c r="F6" s="216"/>
      <c r="G6" s="216"/>
      <c r="H6" s="216"/>
      <c r="I6" s="216"/>
    </row>
    <row r="7" spans="1:9" ht="28.5" customHeight="1">
      <c r="A7" s="216"/>
      <c r="B7" s="216"/>
      <c r="C7" s="216"/>
      <c r="D7" s="216"/>
      <c r="E7" s="216"/>
      <c r="F7" s="216"/>
      <c r="G7" s="216"/>
      <c r="H7" s="216"/>
      <c r="I7" s="216"/>
    </row>
    <row r="8" spans="1:9" ht="28.5" customHeight="1">
      <c r="A8" s="216"/>
      <c r="B8" s="216"/>
      <c r="C8" s="216"/>
      <c r="D8" s="216"/>
      <c r="E8" s="216"/>
      <c r="F8" s="216"/>
      <c r="G8" s="216"/>
      <c r="H8" s="216"/>
      <c r="I8" s="216"/>
    </row>
    <row r="9" spans="1:9" ht="28.5" customHeight="1">
      <c r="A9" s="216"/>
      <c r="B9" s="216"/>
      <c r="C9" s="216"/>
      <c r="D9" s="216"/>
      <c r="E9" s="216"/>
      <c r="F9" s="216"/>
      <c r="G9" s="216"/>
      <c r="H9" s="216"/>
      <c r="I9" s="216"/>
    </row>
    <row r="10" spans="1:9" ht="28.5" customHeight="1">
      <c r="A10" s="216"/>
      <c r="B10" s="216"/>
      <c r="C10" s="216"/>
      <c r="D10" s="216"/>
      <c r="E10" s="216"/>
      <c r="F10" s="216"/>
      <c r="G10" s="216"/>
      <c r="H10" s="216"/>
      <c r="I10" s="216"/>
    </row>
    <row r="11" spans="1:9" ht="28.5" customHeight="1">
      <c r="A11" s="216"/>
      <c r="B11" s="216"/>
      <c r="C11" s="216"/>
      <c r="D11" s="216"/>
      <c r="E11" s="216"/>
      <c r="F11" s="216"/>
      <c r="G11" s="216"/>
      <c r="H11" s="216"/>
      <c r="I11" s="216"/>
    </row>
    <row r="12" spans="1:9" ht="28.5" customHeight="1">
      <c r="A12" s="216"/>
      <c r="B12" s="216"/>
      <c r="C12" s="216"/>
      <c r="D12" s="216"/>
      <c r="E12" s="216"/>
      <c r="F12" s="216"/>
      <c r="G12" s="216"/>
      <c r="H12" s="216"/>
      <c r="I12" s="216"/>
    </row>
    <row r="13" spans="1:9" ht="28.5" customHeight="1">
      <c r="A13" s="216"/>
      <c r="B13" s="216"/>
      <c r="C13" s="216"/>
      <c r="D13" s="216"/>
      <c r="E13" s="216"/>
      <c r="F13" s="216"/>
      <c r="G13" s="216"/>
      <c r="H13" s="216"/>
      <c r="I13" s="216"/>
    </row>
    <row r="14" spans="1:9" ht="28.5" customHeight="1">
      <c r="A14" s="216"/>
      <c r="B14" s="216"/>
      <c r="C14" s="216"/>
      <c r="D14" s="216"/>
      <c r="E14" s="216"/>
      <c r="F14" s="216"/>
      <c r="G14" s="216"/>
      <c r="H14" s="216"/>
      <c r="I14" s="216"/>
    </row>
    <row r="15" spans="1:9" ht="28.5" customHeight="1">
      <c r="A15" s="216"/>
      <c r="B15" s="216"/>
      <c r="C15" s="216"/>
      <c r="D15" s="216"/>
      <c r="E15" s="216"/>
      <c r="F15" s="216"/>
      <c r="G15" s="216"/>
      <c r="H15" s="216"/>
      <c r="I15" s="216"/>
    </row>
    <row r="16" spans="1:9" ht="28.5" customHeight="1">
      <c r="A16" s="216"/>
      <c r="B16" s="216"/>
      <c r="C16" s="216"/>
      <c r="D16" s="216"/>
      <c r="E16" s="216"/>
      <c r="F16" s="216"/>
      <c r="G16" s="216"/>
      <c r="H16" s="216"/>
      <c r="I16" s="216"/>
    </row>
    <row r="17" spans="1:9" ht="28.5" customHeight="1">
      <c r="A17" s="257" t="s">
        <v>901</v>
      </c>
      <c r="B17" s="258"/>
      <c r="C17" s="259"/>
      <c r="D17" s="216"/>
      <c r="E17" s="216"/>
      <c r="F17" s="216"/>
      <c r="G17" s="216"/>
      <c r="H17" s="216"/>
      <c r="I17" s="216"/>
    </row>
    <row r="18" ht="23.25" customHeight="1">
      <c r="A18" s="114" t="s">
        <v>646</v>
      </c>
    </row>
    <row r="19" ht="23.25" customHeight="1">
      <c r="A19" s="114" t="s">
        <v>902</v>
      </c>
    </row>
  </sheetData>
  <sheetProtection/>
  <mergeCells count="7">
    <mergeCell ref="A17:C17"/>
    <mergeCell ref="B3:H3"/>
    <mergeCell ref="A4:A5"/>
    <mergeCell ref="B4:B5"/>
    <mergeCell ref="C4:C5"/>
    <mergeCell ref="D4:D5"/>
    <mergeCell ref="E4:I4"/>
  </mergeCells>
  <printOptions horizontalCentered="1"/>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53"/>
  <sheetViews>
    <sheetView tabSelected="1" zoomScalePageLayoutView="0" workbookViewId="0" topLeftCell="A46">
      <selection activeCell="F56" sqref="F56"/>
    </sheetView>
  </sheetViews>
  <sheetFormatPr defaultColWidth="9.00390625" defaultRowHeight="16.5"/>
  <cols>
    <col min="1" max="1" width="15.875" style="5" customWidth="1"/>
    <col min="2" max="2" width="26.75390625" style="5" customWidth="1"/>
    <col min="3" max="3" width="20.625" style="5" customWidth="1"/>
    <col min="4" max="4" width="13.875" style="5" customWidth="1"/>
    <col min="5" max="5" width="21.375" style="5" customWidth="1"/>
    <col min="6" max="6" width="11.50390625" style="5" customWidth="1"/>
    <col min="7" max="7" width="18.375" style="5" customWidth="1"/>
    <col min="8" max="9" width="11.375" style="5" customWidth="1"/>
    <col min="10" max="10" width="11.75390625" style="5" customWidth="1"/>
    <col min="11" max="16384" width="8.875" style="5" customWidth="1"/>
  </cols>
  <sheetData>
    <row r="1" spans="1:8" ht="31.5" customHeight="1">
      <c r="A1" s="3" t="s">
        <v>904</v>
      </c>
      <c r="B1" s="8"/>
      <c r="C1" s="8"/>
      <c r="D1" s="9"/>
      <c r="E1" s="9"/>
      <c r="F1" s="52"/>
      <c r="G1" s="52"/>
      <c r="H1" s="8"/>
    </row>
    <row r="2" spans="1:8" ht="24" customHeight="1">
      <c r="A2" s="3" t="s">
        <v>903</v>
      </c>
      <c r="B2" s="8"/>
      <c r="C2" s="8"/>
      <c r="D2" s="9"/>
      <c r="E2" s="9"/>
      <c r="F2" s="52"/>
      <c r="G2" s="52"/>
      <c r="H2" s="8"/>
    </row>
    <row r="3" spans="1:9" s="217" customFormat="1" ht="45.75" customHeight="1">
      <c r="A3" s="263" t="s">
        <v>905</v>
      </c>
      <c r="B3" s="263" t="s">
        <v>906</v>
      </c>
      <c r="C3" s="260" t="s">
        <v>907</v>
      </c>
      <c r="D3" s="260" t="s">
        <v>908</v>
      </c>
      <c r="E3" s="263" t="s">
        <v>909</v>
      </c>
      <c r="F3" s="236" t="s">
        <v>910</v>
      </c>
      <c r="G3" s="261" t="s">
        <v>911</v>
      </c>
      <c r="H3" s="272" t="s">
        <v>912</v>
      </c>
      <c r="I3" s="272"/>
    </row>
    <row r="4" spans="1:9" s="217" customFormat="1" ht="72.75" customHeight="1">
      <c r="A4" s="264"/>
      <c r="B4" s="264"/>
      <c r="C4" s="260"/>
      <c r="D4" s="260"/>
      <c r="E4" s="264"/>
      <c r="F4" s="237"/>
      <c r="G4" s="238"/>
      <c r="H4" s="218" t="s">
        <v>913</v>
      </c>
      <c r="I4" s="218" t="s">
        <v>914</v>
      </c>
    </row>
    <row r="5" spans="1:9" s="217" customFormat="1" ht="60.75" customHeight="1">
      <c r="A5" s="219" t="s">
        <v>941</v>
      </c>
      <c r="B5" s="220" t="s">
        <v>916</v>
      </c>
      <c r="C5" s="221" t="s">
        <v>942</v>
      </c>
      <c r="D5" s="222" t="s">
        <v>968</v>
      </c>
      <c r="E5" s="229">
        <v>30</v>
      </c>
      <c r="F5" s="219" t="s">
        <v>997</v>
      </c>
      <c r="G5" s="219"/>
      <c r="H5" s="219" t="s">
        <v>970</v>
      </c>
      <c r="I5" s="219"/>
    </row>
    <row r="6" spans="1:9" s="217" customFormat="1" ht="108" customHeight="1">
      <c r="A6" s="219" t="s">
        <v>941</v>
      </c>
      <c r="B6" s="221" t="s">
        <v>1007</v>
      </c>
      <c r="C6" s="220" t="s">
        <v>943</v>
      </c>
      <c r="D6" s="222" t="s">
        <v>968</v>
      </c>
      <c r="E6" s="229">
        <v>20</v>
      </c>
      <c r="F6" s="219" t="s">
        <v>997</v>
      </c>
      <c r="G6" s="219"/>
      <c r="H6" s="219"/>
      <c r="I6" s="219" t="s">
        <v>1006</v>
      </c>
    </row>
    <row r="7" spans="1:9" s="217" customFormat="1" ht="70.5" customHeight="1">
      <c r="A7" s="219" t="s">
        <v>941</v>
      </c>
      <c r="B7" s="220" t="s">
        <v>917</v>
      </c>
      <c r="C7" s="221" t="s">
        <v>944</v>
      </c>
      <c r="D7" s="224" t="s">
        <v>968</v>
      </c>
      <c r="E7" s="232">
        <v>30</v>
      </c>
      <c r="F7" s="219" t="s">
        <v>997</v>
      </c>
      <c r="G7" s="219"/>
      <c r="H7" s="231" t="s">
        <v>1006</v>
      </c>
      <c r="I7" s="219"/>
    </row>
    <row r="8" spans="1:9" s="217" customFormat="1" ht="53.25" customHeight="1">
      <c r="A8" s="219" t="s">
        <v>941</v>
      </c>
      <c r="B8" s="220" t="s">
        <v>918</v>
      </c>
      <c r="C8" s="221" t="s">
        <v>945</v>
      </c>
      <c r="D8" s="224" t="s">
        <v>968</v>
      </c>
      <c r="E8" s="232">
        <v>30</v>
      </c>
      <c r="F8" s="219" t="s">
        <v>997</v>
      </c>
      <c r="G8" s="219"/>
      <c r="H8" s="231" t="s">
        <v>1006</v>
      </c>
      <c r="I8" s="219"/>
    </row>
    <row r="9" spans="1:9" s="217" customFormat="1" ht="53.25" customHeight="1">
      <c r="A9" s="219" t="s">
        <v>941</v>
      </c>
      <c r="B9" s="220" t="s">
        <v>919</v>
      </c>
      <c r="C9" s="220" t="s">
        <v>946</v>
      </c>
      <c r="D9" s="224" t="s">
        <v>968</v>
      </c>
      <c r="E9" s="232">
        <v>50</v>
      </c>
      <c r="F9" s="219" t="s">
        <v>997</v>
      </c>
      <c r="G9" s="219"/>
      <c r="H9" s="231" t="s">
        <v>1006</v>
      </c>
      <c r="I9" s="219"/>
    </row>
    <row r="10" spans="1:9" s="217" customFormat="1" ht="53.25" customHeight="1">
      <c r="A10" s="219" t="s">
        <v>941</v>
      </c>
      <c r="B10" s="223" t="s">
        <v>920</v>
      </c>
      <c r="C10" s="223" t="s">
        <v>947</v>
      </c>
      <c r="D10" s="224" t="s">
        <v>968</v>
      </c>
      <c r="E10" s="233">
        <v>90</v>
      </c>
      <c r="F10" s="219" t="s">
        <v>997</v>
      </c>
      <c r="G10" s="219"/>
      <c r="H10" s="231" t="s">
        <v>1006</v>
      </c>
      <c r="I10" s="219"/>
    </row>
    <row r="11" spans="1:9" s="217" customFormat="1" ht="72.75" customHeight="1">
      <c r="A11" s="219" t="s">
        <v>941</v>
      </c>
      <c r="B11" s="220" t="s">
        <v>921</v>
      </c>
      <c r="C11" s="221" t="s">
        <v>948</v>
      </c>
      <c r="D11" s="224" t="s">
        <v>968</v>
      </c>
      <c r="E11" s="232">
        <v>20</v>
      </c>
      <c r="F11" s="219" t="s">
        <v>997</v>
      </c>
      <c r="G11" s="219"/>
      <c r="H11" s="219"/>
      <c r="I11" s="219" t="s">
        <v>1006</v>
      </c>
    </row>
    <row r="12" spans="1:9" s="217" customFormat="1" ht="72" customHeight="1">
      <c r="A12" s="219" t="s">
        <v>941</v>
      </c>
      <c r="B12" s="220" t="s">
        <v>922</v>
      </c>
      <c r="C12" s="220" t="s">
        <v>949</v>
      </c>
      <c r="D12" s="224" t="s">
        <v>968</v>
      </c>
      <c r="E12" s="232">
        <v>50</v>
      </c>
      <c r="F12" s="219" t="s">
        <v>997</v>
      </c>
      <c r="G12" s="219"/>
      <c r="H12" s="219" t="s">
        <v>1006</v>
      </c>
      <c r="I12" s="219"/>
    </row>
    <row r="13" spans="1:9" s="217" customFormat="1" ht="69" customHeight="1">
      <c r="A13" s="219" t="s">
        <v>941</v>
      </c>
      <c r="B13" s="223" t="s">
        <v>923</v>
      </c>
      <c r="C13" s="224" t="s">
        <v>950</v>
      </c>
      <c r="D13" s="222" t="s">
        <v>968</v>
      </c>
      <c r="E13" s="233">
        <v>60</v>
      </c>
      <c r="F13" s="219" t="s">
        <v>997</v>
      </c>
      <c r="G13" s="219"/>
      <c r="H13" s="219" t="s">
        <v>1006</v>
      </c>
      <c r="I13" s="219"/>
    </row>
    <row r="14" spans="1:9" s="217" customFormat="1" ht="66" customHeight="1">
      <c r="A14" s="219" t="s">
        <v>941</v>
      </c>
      <c r="B14" s="220" t="s">
        <v>924</v>
      </c>
      <c r="C14" s="221" t="s">
        <v>951</v>
      </c>
      <c r="D14" s="222" t="s">
        <v>968</v>
      </c>
      <c r="E14" s="232">
        <v>76.781</v>
      </c>
      <c r="F14" s="219" t="s">
        <v>997</v>
      </c>
      <c r="G14" s="219"/>
      <c r="H14" s="219" t="s">
        <v>1006</v>
      </c>
      <c r="I14" s="219"/>
    </row>
    <row r="15" spans="1:9" s="217" customFormat="1" ht="53.25" customHeight="1">
      <c r="A15" s="219" t="s">
        <v>941</v>
      </c>
      <c r="B15" s="221" t="s">
        <v>925</v>
      </c>
      <c r="C15" s="220" t="s">
        <v>952</v>
      </c>
      <c r="D15" s="222" t="s">
        <v>968</v>
      </c>
      <c r="E15" s="232">
        <v>30</v>
      </c>
      <c r="F15" s="219" t="s">
        <v>997</v>
      </c>
      <c r="G15" s="219"/>
      <c r="H15" s="219" t="s">
        <v>1006</v>
      </c>
      <c r="I15" s="219"/>
    </row>
    <row r="16" spans="1:9" s="217" customFormat="1" ht="53.25" customHeight="1">
      <c r="A16" s="219" t="s">
        <v>941</v>
      </c>
      <c r="B16" s="224" t="s">
        <v>926</v>
      </c>
      <c r="C16" s="223" t="s">
        <v>953</v>
      </c>
      <c r="D16" s="222" t="s">
        <v>968</v>
      </c>
      <c r="E16" s="233">
        <v>20</v>
      </c>
      <c r="F16" s="219" t="s">
        <v>997</v>
      </c>
      <c r="G16" s="219"/>
      <c r="H16" s="219"/>
      <c r="I16" s="219" t="s">
        <v>1006</v>
      </c>
    </row>
    <row r="17" spans="1:9" s="217" customFormat="1" ht="63" customHeight="1">
      <c r="A17" s="219" t="s">
        <v>941</v>
      </c>
      <c r="B17" s="224" t="s">
        <v>927</v>
      </c>
      <c r="C17" s="223" t="s">
        <v>954</v>
      </c>
      <c r="D17" s="222" t="s">
        <v>968</v>
      </c>
      <c r="E17" s="233">
        <v>20</v>
      </c>
      <c r="F17" s="219" t="s">
        <v>997</v>
      </c>
      <c r="G17" s="219"/>
      <c r="H17" s="219"/>
      <c r="I17" s="219" t="s">
        <v>1006</v>
      </c>
    </row>
    <row r="18" spans="1:9" s="217" customFormat="1" ht="53.25" customHeight="1">
      <c r="A18" s="219" t="s">
        <v>941</v>
      </c>
      <c r="B18" s="224" t="s">
        <v>928</v>
      </c>
      <c r="C18" s="225" t="s">
        <v>955</v>
      </c>
      <c r="D18" s="222" t="s">
        <v>968</v>
      </c>
      <c r="E18" s="233">
        <v>40</v>
      </c>
      <c r="F18" s="219" t="s">
        <v>997</v>
      </c>
      <c r="G18" s="219"/>
      <c r="H18" s="219" t="s">
        <v>1006</v>
      </c>
      <c r="I18" s="219"/>
    </row>
    <row r="19" spans="1:9" s="217" customFormat="1" ht="53.25" customHeight="1">
      <c r="A19" s="219" t="s">
        <v>941</v>
      </c>
      <c r="B19" s="224" t="s">
        <v>929</v>
      </c>
      <c r="C19" s="223" t="s">
        <v>956</v>
      </c>
      <c r="D19" s="222" t="s">
        <v>968</v>
      </c>
      <c r="E19" s="233">
        <v>50</v>
      </c>
      <c r="F19" s="219" t="s">
        <v>997</v>
      </c>
      <c r="G19" s="219"/>
      <c r="H19" s="219" t="s">
        <v>1006</v>
      </c>
      <c r="I19" s="219"/>
    </row>
    <row r="20" spans="1:9" s="217" customFormat="1" ht="53.25" customHeight="1">
      <c r="A20" s="219" t="s">
        <v>941</v>
      </c>
      <c r="B20" s="224" t="s">
        <v>930</v>
      </c>
      <c r="C20" s="223" t="s">
        <v>957</v>
      </c>
      <c r="D20" s="222" t="s">
        <v>968</v>
      </c>
      <c r="E20" s="233">
        <v>50</v>
      </c>
      <c r="F20" s="219" t="s">
        <v>997</v>
      </c>
      <c r="G20" s="219"/>
      <c r="H20" s="219" t="s">
        <v>1006</v>
      </c>
      <c r="I20" s="219"/>
    </row>
    <row r="21" spans="1:9" s="217" customFormat="1" ht="53.25" customHeight="1">
      <c r="A21" s="219" t="s">
        <v>941</v>
      </c>
      <c r="B21" s="226" t="s">
        <v>931</v>
      </c>
      <c r="C21" s="227" t="s">
        <v>958</v>
      </c>
      <c r="D21" s="222" t="s">
        <v>968</v>
      </c>
      <c r="E21" s="234">
        <v>77.616</v>
      </c>
      <c r="F21" s="219" t="s">
        <v>997</v>
      </c>
      <c r="G21" s="219"/>
      <c r="H21" s="219" t="s">
        <v>1006</v>
      </c>
      <c r="I21" s="219"/>
    </row>
    <row r="22" spans="1:9" s="217" customFormat="1" ht="53.25" customHeight="1">
      <c r="A22" s="219" t="s">
        <v>941</v>
      </c>
      <c r="B22" s="224" t="s">
        <v>932</v>
      </c>
      <c r="C22" s="223" t="s">
        <v>959</v>
      </c>
      <c r="D22" s="222" t="s">
        <v>968</v>
      </c>
      <c r="E22" s="233">
        <v>78.061</v>
      </c>
      <c r="F22" s="219" t="s">
        <v>997</v>
      </c>
      <c r="G22" s="219"/>
      <c r="H22" s="219" t="s">
        <v>1006</v>
      </c>
      <c r="I22" s="219"/>
    </row>
    <row r="23" spans="1:9" s="217" customFormat="1" ht="80.25" customHeight="1">
      <c r="A23" s="219" t="s">
        <v>941</v>
      </c>
      <c r="B23" s="224" t="s">
        <v>933</v>
      </c>
      <c r="C23" s="223" t="s">
        <v>960</v>
      </c>
      <c r="D23" s="222" t="s">
        <v>968</v>
      </c>
      <c r="E23" s="233">
        <v>30</v>
      </c>
      <c r="F23" s="219" t="s">
        <v>997</v>
      </c>
      <c r="G23" s="219"/>
      <c r="H23" s="219" t="s">
        <v>1006</v>
      </c>
      <c r="I23" s="219"/>
    </row>
    <row r="24" spans="1:9" s="217" customFormat="1" ht="53.25" customHeight="1">
      <c r="A24" s="219" t="s">
        <v>941</v>
      </c>
      <c r="B24" s="224" t="s">
        <v>934</v>
      </c>
      <c r="C24" s="223" t="s">
        <v>945</v>
      </c>
      <c r="D24" s="222" t="s">
        <v>968</v>
      </c>
      <c r="E24" s="233">
        <v>50</v>
      </c>
      <c r="F24" s="219" t="s">
        <v>997</v>
      </c>
      <c r="G24" s="219"/>
      <c r="H24" s="219" t="s">
        <v>1006</v>
      </c>
      <c r="I24" s="219"/>
    </row>
    <row r="25" spans="1:9" s="217" customFormat="1" ht="53.25" customHeight="1">
      <c r="A25" s="219" t="s">
        <v>941</v>
      </c>
      <c r="B25" s="224" t="s">
        <v>935</v>
      </c>
      <c r="C25" s="223" t="s">
        <v>961</v>
      </c>
      <c r="D25" s="222" t="s">
        <v>968</v>
      </c>
      <c r="E25" s="233">
        <v>20</v>
      </c>
      <c r="F25" s="219" t="s">
        <v>997</v>
      </c>
      <c r="G25" s="219"/>
      <c r="H25" s="219"/>
      <c r="I25" s="219" t="s">
        <v>1006</v>
      </c>
    </row>
    <row r="26" spans="1:9" s="217" customFormat="1" ht="53.25" customHeight="1">
      <c r="A26" s="219" t="s">
        <v>941</v>
      </c>
      <c r="B26" s="223" t="s">
        <v>936</v>
      </c>
      <c r="C26" s="223" t="s">
        <v>962</v>
      </c>
      <c r="D26" s="222" t="s">
        <v>968</v>
      </c>
      <c r="E26" s="233">
        <v>50</v>
      </c>
      <c r="F26" s="219" t="s">
        <v>997</v>
      </c>
      <c r="G26" s="219"/>
      <c r="H26" s="219" t="s">
        <v>1006</v>
      </c>
      <c r="I26" s="219"/>
    </row>
    <row r="27" spans="1:9" s="217" customFormat="1" ht="53.25" customHeight="1">
      <c r="A27" s="219" t="s">
        <v>941</v>
      </c>
      <c r="B27" s="223" t="s">
        <v>937</v>
      </c>
      <c r="C27" s="223" t="s">
        <v>963</v>
      </c>
      <c r="D27" s="222" t="s">
        <v>968</v>
      </c>
      <c r="E27" s="233">
        <v>40</v>
      </c>
      <c r="F27" s="219" t="s">
        <v>997</v>
      </c>
      <c r="G27" s="219"/>
      <c r="H27" s="219" t="s">
        <v>1006</v>
      </c>
      <c r="I27" s="219"/>
    </row>
    <row r="28" spans="1:9" s="217" customFormat="1" ht="66" customHeight="1">
      <c r="A28" s="219" t="s">
        <v>941</v>
      </c>
      <c r="B28" s="223" t="s">
        <v>938</v>
      </c>
      <c r="C28" s="223" t="s">
        <v>964</v>
      </c>
      <c r="D28" s="222" t="s">
        <v>968</v>
      </c>
      <c r="E28" s="233">
        <v>20</v>
      </c>
      <c r="F28" s="219" t="s">
        <v>997</v>
      </c>
      <c r="G28" s="219"/>
      <c r="H28" s="219"/>
      <c r="I28" s="219" t="s">
        <v>1006</v>
      </c>
    </row>
    <row r="29" spans="1:9" s="217" customFormat="1" ht="53.25" customHeight="1">
      <c r="A29" s="219" t="s">
        <v>941</v>
      </c>
      <c r="B29" s="223" t="s">
        <v>939</v>
      </c>
      <c r="C29" s="223" t="s">
        <v>965</v>
      </c>
      <c r="D29" s="222" t="s">
        <v>968</v>
      </c>
      <c r="E29" s="233">
        <v>72</v>
      </c>
      <c r="F29" s="219" t="s">
        <v>997</v>
      </c>
      <c r="G29" s="219"/>
      <c r="H29" s="219" t="s">
        <v>1006</v>
      </c>
      <c r="I29" s="219"/>
    </row>
    <row r="30" spans="1:9" s="217" customFormat="1" ht="53.25" customHeight="1">
      <c r="A30" s="219" t="s">
        <v>941</v>
      </c>
      <c r="B30" s="223" t="s">
        <v>940</v>
      </c>
      <c r="C30" s="223" t="s">
        <v>969</v>
      </c>
      <c r="D30" s="222" t="s">
        <v>968</v>
      </c>
      <c r="E30" s="233">
        <v>95</v>
      </c>
      <c r="F30" s="219" t="s">
        <v>997</v>
      </c>
      <c r="G30" s="219"/>
      <c r="H30" s="219" t="s">
        <v>1006</v>
      </c>
      <c r="I30" s="219"/>
    </row>
    <row r="31" spans="1:9" s="217" customFormat="1" ht="53.25" customHeight="1">
      <c r="A31" s="219" t="s">
        <v>941</v>
      </c>
      <c r="B31" s="223" t="s">
        <v>971</v>
      </c>
      <c r="C31" s="223" t="s">
        <v>998</v>
      </c>
      <c r="D31" s="222" t="s">
        <v>968</v>
      </c>
      <c r="E31" s="233">
        <v>30</v>
      </c>
      <c r="F31" s="219" t="s">
        <v>997</v>
      </c>
      <c r="G31" s="219"/>
      <c r="H31" s="219" t="s">
        <v>1006</v>
      </c>
      <c r="I31" s="219"/>
    </row>
    <row r="32" spans="1:9" s="217" customFormat="1" ht="53.25" customHeight="1">
      <c r="A32" s="219" t="s">
        <v>941</v>
      </c>
      <c r="B32" s="223" t="s">
        <v>972</v>
      </c>
      <c r="C32" s="223" t="s">
        <v>988</v>
      </c>
      <c r="D32" s="222" t="s">
        <v>968</v>
      </c>
      <c r="E32" s="233">
        <v>30</v>
      </c>
      <c r="F32" s="219" t="s">
        <v>997</v>
      </c>
      <c r="G32" s="219"/>
      <c r="H32" s="219" t="s">
        <v>1006</v>
      </c>
      <c r="I32" s="219"/>
    </row>
    <row r="33" spans="1:9" s="217" customFormat="1" ht="53.25" customHeight="1">
      <c r="A33" s="219" t="s">
        <v>941</v>
      </c>
      <c r="B33" s="223" t="s">
        <v>973</v>
      </c>
      <c r="C33" s="223" t="s">
        <v>999</v>
      </c>
      <c r="D33" s="222" t="s">
        <v>968</v>
      </c>
      <c r="E33" s="233">
        <v>54.37</v>
      </c>
      <c r="F33" s="219" t="s">
        <v>997</v>
      </c>
      <c r="G33" s="219"/>
      <c r="H33" s="219" t="s">
        <v>1006</v>
      </c>
      <c r="I33" s="219"/>
    </row>
    <row r="34" spans="1:9" s="217" customFormat="1" ht="53.25" customHeight="1">
      <c r="A34" s="219" t="s">
        <v>941</v>
      </c>
      <c r="B34" s="223" t="s">
        <v>974</v>
      </c>
      <c r="C34" s="223" t="s">
        <v>1000</v>
      </c>
      <c r="D34" s="222" t="s">
        <v>968</v>
      </c>
      <c r="E34" s="233">
        <v>80</v>
      </c>
      <c r="F34" s="219" t="s">
        <v>997</v>
      </c>
      <c r="G34" s="219"/>
      <c r="H34" s="219" t="s">
        <v>1006</v>
      </c>
      <c r="I34" s="219"/>
    </row>
    <row r="35" spans="1:9" s="217" customFormat="1" ht="53.25" customHeight="1">
      <c r="A35" s="219" t="s">
        <v>941</v>
      </c>
      <c r="B35" s="223" t="s">
        <v>975</v>
      </c>
      <c r="C35" s="223" t="s">
        <v>1001</v>
      </c>
      <c r="D35" s="222" t="s">
        <v>968</v>
      </c>
      <c r="E35" s="233">
        <v>20</v>
      </c>
      <c r="F35" s="219" t="s">
        <v>997</v>
      </c>
      <c r="G35" s="219"/>
      <c r="H35" s="219"/>
      <c r="I35" s="219" t="s">
        <v>1006</v>
      </c>
    </row>
    <row r="36" spans="1:9" s="217" customFormat="1" ht="53.25" customHeight="1">
      <c r="A36" s="219" t="s">
        <v>941</v>
      </c>
      <c r="B36" s="223" t="s">
        <v>976</v>
      </c>
      <c r="C36" s="223" t="s">
        <v>998</v>
      </c>
      <c r="D36" s="222" t="s">
        <v>968</v>
      </c>
      <c r="E36" s="233">
        <v>42</v>
      </c>
      <c r="F36" s="219" t="s">
        <v>997</v>
      </c>
      <c r="G36" s="219"/>
      <c r="H36" s="219" t="s">
        <v>1006</v>
      </c>
      <c r="I36" s="219"/>
    </row>
    <row r="37" spans="1:9" s="217" customFormat="1" ht="93" customHeight="1">
      <c r="A37" s="219" t="s">
        <v>941</v>
      </c>
      <c r="B37" s="227" t="s">
        <v>977</v>
      </c>
      <c r="C37" s="227" t="s">
        <v>989</v>
      </c>
      <c r="D37" s="222" t="s">
        <v>968</v>
      </c>
      <c r="E37" s="234">
        <v>50</v>
      </c>
      <c r="F37" s="219" t="s">
        <v>997</v>
      </c>
      <c r="G37" s="219"/>
      <c r="H37" s="219" t="s">
        <v>1006</v>
      </c>
      <c r="I37" s="219"/>
    </row>
    <row r="38" spans="1:9" s="217" customFormat="1" ht="53.25" customHeight="1">
      <c r="A38" s="219" t="s">
        <v>941</v>
      </c>
      <c r="B38" s="223" t="s">
        <v>978</v>
      </c>
      <c r="C38" s="223" t="s">
        <v>1002</v>
      </c>
      <c r="D38" s="222" t="s">
        <v>968</v>
      </c>
      <c r="E38" s="233">
        <v>12</v>
      </c>
      <c r="F38" s="219" t="s">
        <v>997</v>
      </c>
      <c r="G38" s="219"/>
      <c r="H38" s="219"/>
      <c r="I38" s="219" t="s">
        <v>1006</v>
      </c>
    </row>
    <row r="39" spans="1:9" s="217" customFormat="1" ht="67.5" customHeight="1">
      <c r="A39" s="219" t="s">
        <v>941</v>
      </c>
      <c r="B39" s="223" t="s">
        <v>979</v>
      </c>
      <c r="C39" s="223" t="s">
        <v>1003</v>
      </c>
      <c r="D39" s="222" t="s">
        <v>968</v>
      </c>
      <c r="E39" s="233">
        <v>20</v>
      </c>
      <c r="F39" s="219" t="s">
        <v>997</v>
      </c>
      <c r="G39" s="219"/>
      <c r="H39" s="219"/>
      <c r="I39" s="219" t="s">
        <v>1006</v>
      </c>
    </row>
    <row r="40" spans="1:9" s="217" customFormat="1" ht="53.25" customHeight="1">
      <c r="A40" s="219" t="s">
        <v>941</v>
      </c>
      <c r="B40" s="227" t="s">
        <v>980</v>
      </c>
      <c r="C40" s="227" t="s">
        <v>990</v>
      </c>
      <c r="D40" s="222" t="s">
        <v>968</v>
      </c>
      <c r="E40" s="234">
        <v>90</v>
      </c>
      <c r="F40" s="219" t="s">
        <v>997</v>
      </c>
      <c r="G40" s="219"/>
      <c r="H40" s="219" t="s">
        <v>1006</v>
      </c>
      <c r="I40" s="219"/>
    </row>
    <row r="41" spans="1:9" s="217" customFormat="1" ht="75" customHeight="1">
      <c r="A41" s="219" t="s">
        <v>941</v>
      </c>
      <c r="B41" s="223" t="s">
        <v>981</v>
      </c>
      <c r="C41" s="223" t="s">
        <v>991</v>
      </c>
      <c r="D41" s="222" t="s">
        <v>968</v>
      </c>
      <c r="E41" s="233">
        <v>18.286</v>
      </c>
      <c r="F41" s="219" t="s">
        <v>997</v>
      </c>
      <c r="G41" s="219"/>
      <c r="H41" s="219"/>
      <c r="I41" s="219" t="s">
        <v>1006</v>
      </c>
    </row>
    <row r="42" spans="1:9" s="217" customFormat="1" ht="72.75" customHeight="1">
      <c r="A42" s="219" t="s">
        <v>941</v>
      </c>
      <c r="B42" s="223" t="s">
        <v>982</v>
      </c>
      <c r="C42" s="223" t="s">
        <v>992</v>
      </c>
      <c r="D42" s="222" t="s">
        <v>968</v>
      </c>
      <c r="E42" s="233">
        <v>30</v>
      </c>
      <c r="F42" s="219" t="s">
        <v>997</v>
      </c>
      <c r="G42" s="219"/>
      <c r="H42" s="219" t="s">
        <v>1006</v>
      </c>
      <c r="I42" s="219"/>
    </row>
    <row r="43" spans="1:9" s="217" customFormat="1" ht="53.25" customHeight="1">
      <c r="A43" s="219" t="s">
        <v>941</v>
      </c>
      <c r="B43" s="223" t="s">
        <v>983</v>
      </c>
      <c r="C43" s="223" t="s">
        <v>993</v>
      </c>
      <c r="D43" s="222" t="s">
        <v>968</v>
      </c>
      <c r="E43" s="233">
        <v>60</v>
      </c>
      <c r="F43" s="219" t="s">
        <v>997</v>
      </c>
      <c r="G43" s="219"/>
      <c r="H43" s="219" t="s">
        <v>1006</v>
      </c>
      <c r="I43" s="219"/>
    </row>
    <row r="44" spans="1:9" s="217" customFormat="1" ht="67.5" customHeight="1">
      <c r="A44" s="219" t="s">
        <v>941</v>
      </c>
      <c r="B44" s="223" t="s">
        <v>984</v>
      </c>
      <c r="C44" s="223" t="s">
        <v>994</v>
      </c>
      <c r="D44" s="222" t="s">
        <v>968</v>
      </c>
      <c r="E44" s="233">
        <v>10</v>
      </c>
      <c r="F44" s="219" t="s">
        <v>997</v>
      </c>
      <c r="G44" s="219"/>
      <c r="H44" s="219"/>
      <c r="I44" s="219" t="s">
        <v>1006</v>
      </c>
    </row>
    <row r="45" spans="1:9" s="217" customFormat="1" ht="104.25" customHeight="1">
      <c r="A45" s="219" t="s">
        <v>941</v>
      </c>
      <c r="B45" s="223" t="s">
        <v>985</v>
      </c>
      <c r="C45" s="223" t="s">
        <v>966</v>
      </c>
      <c r="D45" s="222" t="s">
        <v>968</v>
      </c>
      <c r="E45" s="233">
        <v>16.3</v>
      </c>
      <c r="F45" s="219" t="s">
        <v>997</v>
      </c>
      <c r="G45" s="219"/>
      <c r="H45" s="219" t="s">
        <v>1006</v>
      </c>
      <c r="I45" s="219"/>
    </row>
    <row r="46" spans="1:9" s="217" customFormat="1" ht="49.5" customHeight="1">
      <c r="A46" s="219" t="s">
        <v>941</v>
      </c>
      <c r="B46" s="227" t="s">
        <v>986</v>
      </c>
      <c r="C46" s="227" t="s">
        <v>967</v>
      </c>
      <c r="D46" s="222" t="s">
        <v>968</v>
      </c>
      <c r="E46" s="234">
        <v>30</v>
      </c>
      <c r="F46" s="219" t="s">
        <v>997</v>
      </c>
      <c r="G46" s="219"/>
      <c r="H46" s="219" t="s">
        <v>1006</v>
      </c>
      <c r="I46" s="219"/>
    </row>
    <row r="47" spans="1:9" s="217" customFormat="1" ht="69" customHeight="1">
      <c r="A47" s="219" t="s">
        <v>941</v>
      </c>
      <c r="B47" s="227" t="s">
        <v>987</v>
      </c>
      <c r="C47" s="227" t="s">
        <v>995</v>
      </c>
      <c r="D47" s="222" t="s">
        <v>968</v>
      </c>
      <c r="E47" s="234">
        <v>15</v>
      </c>
      <c r="F47" s="219" t="s">
        <v>997</v>
      </c>
      <c r="G47" s="219"/>
      <c r="H47" s="219"/>
      <c r="I47" s="219" t="s">
        <v>1006</v>
      </c>
    </row>
    <row r="48" spans="1:9" s="217" customFormat="1" ht="75" customHeight="1">
      <c r="A48" s="219" t="s">
        <v>1004</v>
      </c>
      <c r="B48" s="230" t="s">
        <v>1005</v>
      </c>
      <c r="C48" s="223" t="s">
        <v>996</v>
      </c>
      <c r="D48" s="222" t="s">
        <v>968</v>
      </c>
      <c r="E48" s="233">
        <v>50</v>
      </c>
      <c r="F48" s="219" t="s">
        <v>997</v>
      </c>
      <c r="G48" s="219"/>
      <c r="H48" s="219" t="s">
        <v>1006</v>
      </c>
      <c r="I48" s="219"/>
    </row>
    <row r="49" spans="1:9" s="217" customFormat="1" ht="28.5" customHeight="1">
      <c r="A49" s="219"/>
      <c r="B49" s="219"/>
      <c r="C49" s="219"/>
      <c r="D49" s="219"/>
      <c r="E49" s="219"/>
      <c r="F49" s="219"/>
      <c r="G49" s="219"/>
      <c r="H49" s="219"/>
      <c r="I49" s="219"/>
    </row>
    <row r="50" spans="1:9" s="217" customFormat="1" ht="28.5" customHeight="1">
      <c r="A50" s="219"/>
      <c r="B50" s="219"/>
      <c r="C50" s="219"/>
      <c r="D50" s="219"/>
      <c r="E50" s="219"/>
      <c r="F50" s="219"/>
      <c r="G50" s="219"/>
      <c r="H50" s="219"/>
      <c r="I50" s="219"/>
    </row>
    <row r="51" spans="1:9" s="217" customFormat="1" ht="28.5" customHeight="1">
      <c r="A51" s="257" t="s">
        <v>915</v>
      </c>
      <c r="B51" s="258"/>
      <c r="C51" s="258"/>
      <c r="D51" s="259"/>
      <c r="E51" s="228">
        <f>SUM(E5:E50)</f>
        <v>1857.414</v>
      </c>
      <c r="F51" s="219"/>
      <c r="G51" s="235"/>
      <c r="H51" s="219"/>
      <c r="I51" s="219"/>
    </row>
    <row r="52" spans="1:9" s="217" customFormat="1" ht="28.5" customHeight="1">
      <c r="A52" s="218"/>
      <c r="B52" s="218"/>
      <c r="C52" s="218"/>
      <c r="D52" s="218"/>
      <c r="E52" s="228"/>
      <c r="F52" s="219"/>
      <c r="G52" s="235"/>
      <c r="H52" s="219"/>
      <c r="I52" s="219"/>
    </row>
    <row r="53" spans="1:9" s="217" customFormat="1" ht="28.5" customHeight="1">
      <c r="A53" s="218"/>
      <c r="B53" s="218"/>
      <c r="C53" s="218"/>
      <c r="D53" s="218"/>
      <c r="E53" s="228"/>
      <c r="F53" s="219"/>
      <c r="G53" s="235"/>
      <c r="H53" s="219"/>
      <c r="I53" s="219"/>
    </row>
  </sheetData>
  <sheetProtection/>
  <mergeCells count="9">
    <mergeCell ref="F3:F4"/>
    <mergeCell ref="G3:G4"/>
    <mergeCell ref="H3:I3"/>
    <mergeCell ref="A51:D51"/>
    <mergeCell ref="E3:E4"/>
    <mergeCell ref="A3:A4"/>
    <mergeCell ref="B3:B4"/>
    <mergeCell ref="C3:C4"/>
    <mergeCell ref="D3:D4"/>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K39"/>
  <sheetViews>
    <sheetView view="pageBreakPreview" zoomScale="75" zoomScaleSheetLayoutView="75" zoomScalePageLayoutView="0" workbookViewId="0" topLeftCell="A1">
      <selection activeCell="L2" sqref="A2:IV2"/>
    </sheetView>
  </sheetViews>
  <sheetFormatPr defaultColWidth="8.875" defaultRowHeight="16.5"/>
  <cols>
    <col min="1" max="1" width="22.50390625" style="5" customWidth="1"/>
    <col min="2" max="2" width="49.875" style="5" customWidth="1"/>
    <col min="3" max="4" width="11.625" style="5" customWidth="1"/>
    <col min="5" max="5" width="13.00390625" style="5" customWidth="1"/>
    <col min="6" max="6" width="11.625" style="5" customWidth="1"/>
    <col min="7" max="7" width="11.25390625" style="5" customWidth="1"/>
    <col min="8" max="8" width="12.875" style="5" customWidth="1"/>
    <col min="9" max="9" width="10.50390625" style="5" customWidth="1"/>
    <col min="10" max="10" width="11.625" style="5" customWidth="1"/>
    <col min="11" max="11" width="13.00390625" style="5" customWidth="1"/>
    <col min="12" max="12" width="25.25390625" style="5" customWidth="1"/>
    <col min="13" max="13" width="13.00390625" style="5" customWidth="1"/>
    <col min="14" max="14" width="41.50390625" style="5" customWidth="1"/>
    <col min="15" max="15" width="13.625" style="5" customWidth="1"/>
    <col min="16" max="16" width="11.00390625" style="5" customWidth="1"/>
    <col min="17" max="18" width="10.25390625" style="5" customWidth="1"/>
    <col min="19" max="19" width="7.75390625" style="5" customWidth="1"/>
    <col min="20" max="20" width="8.25390625" style="5" customWidth="1"/>
    <col min="21" max="21" width="8.875" style="5" customWidth="1"/>
    <col min="22" max="22" width="11.50390625" style="5" customWidth="1"/>
    <col min="23" max="23" width="11.25390625" style="5" customWidth="1"/>
    <col min="24" max="16384" width="8.875" style="5" customWidth="1"/>
  </cols>
  <sheetData>
    <row r="1" spans="1:11" ht="29.25" customHeight="1">
      <c r="A1" s="277" t="s">
        <v>629</v>
      </c>
      <c r="B1" s="277"/>
      <c r="C1" s="277"/>
      <c r="D1" s="277"/>
      <c r="E1" s="277"/>
      <c r="F1" s="277"/>
      <c r="G1" s="277"/>
      <c r="H1" s="277"/>
      <c r="I1" s="277"/>
      <c r="J1" s="277"/>
      <c r="K1" s="277"/>
    </row>
    <row r="2" spans="1:11" ht="21.75" customHeight="1">
      <c r="A2" s="277" t="s">
        <v>887</v>
      </c>
      <c r="B2" s="277"/>
      <c r="C2" s="277"/>
      <c r="D2" s="277"/>
      <c r="E2" s="277"/>
      <c r="F2" s="277"/>
      <c r="G2" s="277"/>
      <c r="H2" s="277"/>
      <c r="I2" s="277"/>
      <c r="J2" s="277"/>
      <c r="K2" s="277"/>
    </row>
    <row r="3" spans="1:11" ht="29.25" customHeight="1">
      <c r="A3" s="114" t="s">
        <v>630</v>
      </c>
      <c r="B3" s="255" t="s">
        <v>821</v>
      </c>
      <c r="C3" s="255"/>
      <c r="D3" s="255"/>
      <c r="E3" s="255"/>
      <c r="F3" s="255"/>
      <c r="G3" s="255"/>
      <c r="H3" s="255"/>
      <c r="I3" s="255"/>
      <c r="J3" s="255"/>
      <c r="K3" s="118" t="s">
        <v>384</v>
      </c>
    </row>
    <row r="4" spans="1:11" s="117" customFormat="1" ht="29.25" customHeight="1">
      <c r="A4" s="275" t="s">
        <v>631</v>
      </c>
      <c r="B4" s="275" t="s">
        <v>632</v>
      </c>
      <c r="C4" s="282" t="s">
        <v>627</v>
      </c>
      <c r="D4" s="283"/>
      <c r="E4" s="283"/>
      <c r="F4" s="283"/>
      <c r="G4" s="284"/>
      <c r="H4" s="285" t="s">
        <v>633</v>
      </c>
      <c r="I4" s="286"/>
      <c r="J4" s="287"/>
      <c r="K4" s="273" t="s">
        <v>634</v>
      </c>
    </row>
    <row r="5" spans="1:11" ht="27.75" customHeight="1">
      <c r="A5" s="278"/>
      <c r="B5" s="280"/>
      <c r="C5" s="290" t="s">
        <v>635</v>
      </c>
      <c r="D5" s="291"/>
      <c r="E5" s="292"/>
      <c r="F5" s="273" t="s">
        <v>636</v>
      </c>
      <c r="G5" s="273" t="s">
        <v>637</v>
      </c>
      <c r="H5" s="275" t="s">
        <v>628</v>
      </c>
      <c r="I5" s="273" t="s">
        <v>636</v>
      </c>
      <c r="J5" s="273" t="s">
        <v>637</v>
      </c>
      <c r="K5" s="288"/>
    </row>
    <row r="6" spans="1:11" ht="57.75" customHeight="1">
      <c r="A6" s="279"/>
      <c r="B6" s="281"/>
      <c r="C6" s="60" t="s">
        <v>638</v>
      </c>
      <c r="D6" s="60" t="s">
        <v>639</v>
      </c>
      <c r="E6" s="119" t="s">
        <v>640</v>
      </c>
      <c r="F6" s="274"/>
      <c r="G6" s="274"/>
      <c r="H6" s="276"/>
      <c r="I6" s="274"/>
      <c r="J6" s="274"/>
      <c r="K6" s="289"/>
    </row>
    <row r="7" spans="1:11" ht="24.75" customHeight="1">
      <c r="A7" s="120" t="s">
        <v>641</v>
      </c>
      <c r="B7" s="163"/>
      <c r="C7" s="164">
        <f>C8+C35</f>
        <v>570000</v>
      </c>
      <c r="D7" s="164">
        <f>D8+D35</f>
        <v>570000</v>
      </c>
      <c r="E7" s="12">
        <f>E8+E35</f>
        <v>0</v>
      </c>
      <c r="F7" s="12">
        <f>F8+F35</f>
        <v>517000</v>
      </c>
      <c r="G7" s="12">
        <f>G8+G35</f>
        <v>32623</v>
      </c>
      <c r="H7" s="12"/>
      <c r="I7" s="12"/>
      <c r="J7" s="12"/>
      <c r="K7" s="12"/>
    </row>
    <row r="8" spans="1:11" ht="22.5" customHeight="1">
      <c r="A8" s="121" t="s">
        <v>642</v>
      </c>
      <c r="B8" s="163"/>
      <c r="C8" s="164">
        <f>SUM(C9:C32)</f>
        <v>500000</v>
      </c>
      <c r="D8" s="164">
        <f>SUM(D9:D32)</f>
        <v>500000</v>
      </c>
      <c r="E8" s="12">
        <f>SUM(E9:E32)</f>
        <v>0</v>
      </c>
      <c r="F8" s="12">
        <f>SUM(F9:F32)</f>
        <v>447000</v>
      </c>
      <c r="G8" s="12">
        <f>SUM(G9:G32)</f>
        <v>32623</v>
      </c>
      <c r="H8" s="12"/>
      <c r="I8" s="12"/>
      <c r="J8" s="12"/>
      <c r="K8" s="12"/>
    </row>
    <row r="9" spans="1:11" ht="30" customHeight="1">
      <c r="A9" s="122" t="s">
        <v>822</v>
      </c>
      <c r="B9" s="165" t="s">
        <v>823</v>
      </c>
      <c r="C9" s="164">
        <f>D9+E9</f>
        <v>40000</v>
      </c>
      <c r="D9" s="166">
        <v>40000</v>
      </c>
      <c r="E9" s="12">
        <v>0</v>
      </c>
      <c r="F9" s="12">
        <v>40000</v>
      </c>
      <c r="G9" s="12">
        <v>0</v>
      </c>
      <c r="H9" s="12"/>
      <c r="I9" s="12"/>
      <c r="J9" s="12"/>
      <c r="K9" s="12"/>
    </row>
    <row r="10" spans="1:11" ht="34.5" customHeight="1">
      <c r="A10" s="122"/>
      <c r="B10" s="165" t="s">
        <v>824</v>
      </c>
      <c r="C10" s="164">
        <f aca="true" t="shared" si="0" ref="C10:C32">D10+E10</f>
        <v>16000</v>
      </c>
      <c r="D10" s="166">
        <v>16000</v>
      </c>
      <c r="E10" s="12">
        <v>0</v>
      </c>
      <c r="F10" s="12">
        <v>12905</v>
      </c>
      <c r="G10" s="12">
        <v>3095</v>
      </c>
      <c r="H10" s="12"/>
      <c r="I10" s="12"/>
      <c r="J10" s="12"/>
      <c r="K10" s="12"/>
    </row>
    <row r="11" spans="1:11" ht="34.5" customHeight="1">
      <c r="A11" s="122"/>
      <c r="B11" s="165" t="s">
        <v>825</v>
      </c>
      <c r="C11" s="164">
        <f t="shared" si="0"/>
        <v>30000</v>
      </c>
      <c r="D11" s="166">
        <v>30000</v>
      </c>
      <c r="E11" s="12">
        <v>0</v>
      </c>
      <c r="F11" s="12">
        <v>23511</v>
      </c>
      <c r="G11" s="12">
        <v>4789</v>
      </c>
      <c r="H11" s="12"/>
      <c r="I11" s="12"/>
      <c r="J11" s="12"/>
      <c r="K11" s="12"/>
    </row>
    <row r="12" spans="1:11" ht="34.5" customHeight="1">
      <c r="A12" s="122"/>
      <c r="B12" s="165" t="s">
        <v>826</v>
      </c>
      <c r="C12" s="164">
        <f t="shared" si="0"/>
        <v>20000</v>
      </c>
      <c r="D12" s="166">
        <v>20000</v>
      </c>
      <c r="E12" s="12">
        <v>0</v>
      </c>
      <c r="F12" s="12">
        <v>14165</v>
      </c>
      <c r="G12" s="12">
        <v>5835</v>
      </c>
      <c r="H12" s="12"/>
      <c r="I12" s="12"/>
      <c r="J12" s="12"/>
      <c r="K12" s="12"/>
    </row>
    <row r="13" spans="1:11" ht="24.75" customHeight="1">
      <c r="A13" s="122"/>
      <c r="B13" s="165" t="s">
        <v>827</v>
      </c>
      <c r="C13" s="164">
        <f t="shared" si="0"/>
        <v>10000</v>
      </c>
      <c r="D13" s="166">
        <v>10000</v>
      </c>
      <c r="E13" s="12">
        <v>0</v>
      </c>
      <c r="F13" s="12">
        <v>9981</v>
      </c>
      <c r="G13" s="12">
        <v>19</v>
      </c>
      <c r="H13" s="12"/>
      <c r="I13" s="12"/>
      <c r="J13" s="12"/>
      <c r="K13" s="12"/>
    </row>
    <row r="14" spans="1:11" ht="24.75" customHeight="1">
      <c r="A14" s="122"/>
      <c r="B14" s="165" t="s">
        <v>828</v>
      </c>
      <c r="C14" s="164">
        <f t="shared" si="0"/>
        <v>50000</v>
      </c>
      <c r="D14" s="166">
        <v>50000</v>
      </c>
      <c r="E14" s="12">
        <v>0</v>
      </c>
      <c r="F14" s="12">
        <v>50000</v>
      </c>
      <c r="G14" s="12">
        <v>0</v>
      </c>
      <c r="H14" s="12"/>
      <c r="I14" s="12"/>
      <c r="J14" s="12"/>
      <c r="K14" s="12"/>
    </row>
    <row r="15" spans="1:11" ht="24.75" customHeight="1">
      <c r="A15" s="122"/>
      <c r="B15" s="165" t="s">
        <v>829</v>
      </c>
      <c r="C15" s="164">
        <f t="shared" si="0"/>
        <v>84000</v>
      </c>
      <c r="D15" s="166">
        <v>84000</v>
      </c>
      <c r="E15" s="12">
        <v>0</v>
      </c>
      <c r="F15" s="12">
        <v>84000</v>
      </c>
      <c r="G15" s="12">
        <v>0</v>
      </c>
      <c r="H15" s="12"/>
      <c r="I15" s="12"/>
      <c r="J15" s="12"/>
      <c r="K15" s="12"/>
    </row>
    <row r="16" spans="1:11" ht="49.5" customHeight="1">
      <c r="A16" s="122"/>
      <c r="B16" s="165" t="s">
        <v>830</v>
      </c>
      <c r="C16" s="164">
        <f t="shared" si="0"/>
        <v>30000</v>
      </c>
      <c r="D16" s="166">
        <v>30000</v>
      </c>
      <c r="E16" s="12">
        <v>0</v>
      </c>
      <c r="F16" s="12">
        <v>30000</v>
      </c>
      <c r="G16" s="12">
        <v>0</v>
      </c>
      <c r="H16" s="12"/>
      <c r="I16" s="12"/>
      <c r="J16" s="12"/>
      <c r="K16" s="12"/>
    </row>
    <row r="17" spans="1:11" ht="24.75" customHeight="1">
      <c r="A17" s="122"/>
      <c r="B17" s="165" t="s">
        <v>831</v>
      </c>
      <c r="C17" s="164">
        <f t="shared" si="0"/>
        <v>40000</v>
      </c>
      <c r="D17" s="166">
        <v>40000</v>
      </c>
      <c r="E17" s="12">
        <v>0</v>
      </c>
      <c r="F17" s="12">
        <v>40000</v>
      </c>
      <c r="G17" s="12">
        <v>0</v>
      </c>
      <c r="H17" s="12"/>
      <c r="I17" s="12"/>
      <c r="J17" s="12"/>
      <c r="K17" s="12"/>
    </row>
    <row r="18" spans="1:11" ht="24.75" customHeight="1">
      <c r="A18" s="122"/>
      <c r="B18" s="165" t="s">
        <v>832</v>
      </c>
      <c r="C18" s="164">
        <f t="shared" si="0"/>
        <v>10000</v>
      </c>
      <c r="D18" s="166">
        <v>10000</v>
      </c>
      <c r="E18" s="12">
        <v>0</v>
      </c>
      <c r="F18" s="12">
        <v>9380</v>
      </c>
      <c r="G18" s="12">
        <v>620</v>
      </c>
      <c r="H18" s="12"/>
      <c r="I18" s="12"/>
      <c r="J18" s="12"/>
      <c r="K18" s="12"/>
    </row>
    <row r="19" spans="1:11" ht="34.5" customHeight="1">
      <c r="A19" s="122"/>
      <c r="B19" s="165" t="s">
        <v>833</v>
      </c>
      <c r="C19" s="164">
        <f t="shared" si="0"/>
        <v>20000</v>
      </c>
      <c r="D19" s="166">
        <v>20000</v>
      </c>
      <c r="E19" s="12">
        <v>0</v>
      </c>
      <c r="F19" s="12">
        <v>668</v>
      </c>
      <c r="G19" s="12">
        <v>1732</v>
      </c>
      <c r="H19" s="12"/>
      <c r="I19" s="12"/>
      <c r="J19" s="12"/>
      <c r="K19" s="12"/>
    </row>
    <row r="20" spans="1:11" ht="34.5" customHeight="1">
      <c r="A20" s="122"/>
      <c r="B20" s="165" t="s">
        <v>834</v>
      </c>
      <c r="C20" s="164">
        <f t="shared" si="0"/>
        <v>20000</v>
      </c>
      <c r="D20" s="166">
        <v>20000</v>
      </c>
      <c r="E20" s="12">
        <v>0</v>
      </c>
      <c r="F20" s="12">
        <v>12050</v>
      </c>
      <c r="G20" s="12">
        <v>6873</v>
      </c>
      <c r="H20" s="12"/>
      <c r="I20" s="12"/>
      <c r="J20" s="12"/>
      <c r="K20" s="12"/>
    </row>
    <row r="21" spans="1:11" ht="34.5" customHeight="1">
      <c r="A21" s="122"/>
      <c r="B21" s="165" t="s">
        <v>835</v>
      </c>
      <c r="C21" s="164">
        <f t="shared" si="0"/>
        <v>20000</v>
      </c>
      <c r="D21" s="166">
        <v>20000</v>
      </c>
      <c r="E21" s="12">
        <v>0</v>
      </c>
      <c r="F21" s="12">
        <v>16398</v>
      </c>
      <c r="G21" s="12">
        <v>3602</v>
      </c>
      <c r="H21" s="12"/>
      <c r="I21" s="12"/>
      <c r="J21" s="12"/>
      <c r="K21" s="12"/>
    </row>
    <row r="22" spans="1:11" ht="21" customHeight="1">
      <c r="A22" s="122"/>
      <c r="B22" s="165" t="s">
        <v>836</v>
      </c>
      <c r="C22" s="164">
        <f t="shared" si="0"/>
        <v>25000</v>
      </c>
      <c r="D22" s="166">
        <v>25000</v>
      </c>
      <c r="E22" s="12">
        <v>0</v>
      </c>
      <c r="F22" s="12">
        <v>18942</v>
      </c>
      <c r="G22" s="12">
        <v>6058</v>
      </c>
      <c r="H22" s="12"/>
      <c r="I22" s="12"/>
      <c r="J22" s="12"/>
      <c r="K22" s="12"/>
    </row>
    <row r="23" spans="1:11" ht="34.5" customHeight="1">
      <c r="A23" s="122"/>
      <c r="B23" s="165" t="s">
        <v>837</v>
      </c>
      <c r="C23" s="164">
        <f t="shared" si="0"/>
        <v>25000</v>
      </c>
      <c r="D23" s="166">
        <v>25000</v>
      </c>
      <c r="E23" s="12">
        <v>0</v>
      </c>
      <c r="F23" s="12">
        <v>25000</v>
      </c>
      <c r="G23" s="12">
        <v>0</v>
      </c>
      <c r="H23" s="12"/>
      <c r="I23" s="12"/>
      <c r="J23" s="12"/>
      <c r="K23" s="12"/>
    </row>
    <row r="24" spans="1:11" ht="34.5" customHeight="1">
      <c r="A24" s="122"/>
      <c r="B24" s="167" t="s">
        <v>838</v>
      </c>
      <c r="C24" s="164">
        <f t="shared" si="0"/>
        <v>10000</v>
      </c>
      <c r="D24" s="166">
        <v>10000</v>
      </c>
      <c r="E24" s="12">
        <v>0</v>
      </c>
      <c r="F24" s="12">
        <v>10000</v>
      </c>
      <c r="G24" s="12">
        <v>0</v>
      </c>
      <c r="H24" s="12"/>
      <c r="I24" s="12"/>
      <c r="J24" s="12"/>
      <c r="K24" s="12"/>
    </row>
    <row r="25" spans="1:11" ht="34.5" customHeight="1">
      <c r="A25" s="122"/>
      <c r="B25" s="165" t="s">
        <v>839</v>
      </c>
      <c r="C25" s="164">
        <f t="shared" si="0"/>
        <v>10000</v>
      </c>
      <c r="D25" s="168">
        <v>10000</v>
      </c>
      <c r="E25" s="12">
        <v>0</v>
      </c>
      <c r="F25" s="12">
        <v>10000</v>
      </c>
      <c r="G25" s="12">
        <v>0</v>
      </c>
      <c r="H25" s="12"/>
      <c r="I25" s="12"/>
      <c r="J25" s="12"/>
      <c r="K25" s="12"/>
    </row>
    <row r="26" spans="1:11" ht="34.5" customHeight="1">
      <c r="A26" s="122"/>
      <c r="B26" s="165" t="s">
        <v>840</v>
      </c>
      <c r="C26" s="164">
        <f t="shared" si="0"/>
        <v>10000</v>
      </c>
      <c r="D26" s="169">
        <v>10000</v>
      </c>
      <c r="E26" s="12">
        <v>0</v>
      </c>
      <c r="F26" s="12">
        <v>10000</v>
      </c>
      <c r="G26" s="12">
        <v>0</v>
      </c>
      <c r="H26" s="12"/>
      <c r="I26" s="12"/>
      <c r="J26" s="12"/>
      <c r="K26" s="12"/>
    </row>
    <row r="27" spans="1:11" ht="34.5" customHeight="1">
      <c r="A27" s="122"/>
      <c r="B27" s="165" t="s">
        <v>841</v>
      </c>
      <c r="C27" s="164">
        <f t="shared" si="0"/>
        <v>5000</v>
      </c>
      <c r="D27" s="169">
        <v>5000</v>
      </c>
      <c r="E27" s="12">
        <v>0</v>
      </c>
      <c r="F27" s="12">
        <v>5000</v>
      </c>
      <c r="G27" s="12">
        <v>0</v>
      </c>
      <c r="H27" s="12"/>
      <c r="I27" s="12"/>
      <c r="J27" s="12"/>
      <c r="K27" s="12"/>
    </row>
    <row r="28" spans="1:11" ht="34.5" customHeight="1">
      <c r="A28" s="122"/>
      <c r="B28" s="165" t="s">
        <v>842</v>
      </c>
      <c r="C28" s="164">
        <f t="shared" si="0"/>
        <v>5000</v>
      </c>
      <c r="D28" s="169">
        <v>5000</v>
      </c>
      <c r="E28" s="12">
        <v>0</v>
      </c>
      <c r="F28" s="12">
        <v>5000</v>
      </c>
      <c r="G28" s="12">
        <v>0</v>
      </c>
      <c r="H28" s="12"/>
      <c r="I28" s="12"/>
      <c r="J28" s="12"/>
      <c r="K28" s="12"/>
    </row>
    <row r="29" spans="1:11" ht="34.5" customHeight="1">
      <c r="A29" s="122"/>
      <c r="B29" s="165" t="s">
        <v>843</v>
      </c>
      <c r="C29" s="164">
        <f t="shared" si="0"/>
        <v>7000</v>
      </c>
      <c r="D29" s="169">
        <v>7000</v>
      </c>
      <c r="E29" s="12">
        <v>0</v>
      </c>
      <c r="F29" s="12">
        <v>7000</v>
      </c>
      <c r="G29" s="12">
        <v>0</v>
      </c>
      <c r="H29" s="12"/>
      <c r="I29" s="12"/>
      <c r="J29" s="12"/>
      <c r="K29" s="12"/>
    </row>
    <row r="30" spans="1:11" ht="34.5" customHeight="1">
      <c r="A30" s="122"/>
      <c r="B30" s="165" t="s">
        <v>844</v>
      </c>
      <c r="C30" s="164">
        <f t="shared" si="0"/>
        <v>5000</v>
      </c>
      <c r="D30" s="169">
        <v>5000</v>
      </c>
      <c r="E30" s="12">
        <v>0</v>
      </c>
      <c r="F30" s="12">
        <v>5000</v>
      </c>
      <c r="G30" s="12">
        <v>0</v>
      </c>
      <c r="H30" s="12"/>
      <c r="I30" s="12"/>
      <c r="J30" s="12"/>
      <c r="K30" s="12"/>
    </row>
    <row r="31" spans="1:11" ht="29.25" customHeight="1">
      <c r="A31" s="122"/>
      <c r="B31" s="165" t="s">
        <v>845</v>
      </c>
      <c r="C31" s="164">
        <f t="shared" si="0"/>
        <v>4000</v>
      </c>
      <c r="D31" s="169">
        <v>4000</v>
      </c>
      <c r="E31" s="12">
        <v>0</v>
      </c>
      <c r="F31" s="12">
        <v>4000</v>
      </c>
      <c r="G31" s="12">
        <v>0</v>
      </c>
      <c r="H31" s="12"/>
      <c r="I31" s="12"/>
      <c r="J31" s="12"/>
      <c r="K31" s="12"/>
    </row>
    <row r="32" spans="1:11" ht="34.5" customHeight="1">
      <c r="A32" s="122"/>
      <c r="B32" s="165" t="s">
        <v>846</v>
      </c>
      <c r="C32" s="164">
        <f t="shared" si="0"/>
        <v>4000</v>
      </c>
      <c r="D32" s="169">
        <v>4000</v>
      </c>
      <c r="E32" s="12">
        <v>0</v>
      </c>
      <c r="F32" s="12">
        <v>4000</v>
      </c>
      <c r="G32" s="12">
        <v>0</v>
      </c>
      <c r="H32" s="12"/>
      <c r="I32" s="12"/>
      <c r="J32" s="12"/>
      <c r="K32" s="12"/>
    </row>
    <row r="33" spans="1:11" ht="24.75" customHeight="1" hidden="1">
      <c r="A33" s="122" t="s">
        <v>644</v>
      </c>
      <c r="B33" s="163"/>
      <c r="C33" s="12"/>
      <c r="D33" s="12"/>
      <c r="E33" s="12"/>
      <c r="F33" s="12"/>
      <c r="G33" s="12"/>
      <c r="H33" s="12"/>
      <c r="I33" s="12"/>
      <c r="J33" s="12"/>
      <c r="K33" s="12"/>
    </row>
    <row r="34" spans="1:11" ht="24.75" customHeight="1" hidden="1">
      <c r="A34" s="122" t="s">
        <v>643</v>
      </c>
      <c r="B34" s="163"/>
      <c r="C34" s="12"/>
      <c r="D34" s="12"/>
      <c r="E34" s="12"/>
      <c r="F34" s="12"/>
      <c r="G34" s="12"/>
      <c r="H34" s="12"/>
      <c r="I34" s="12"/>
      <c r="J34" s="12"/>
      <c r="K34" s="12"/>
    </row>
    <row r="35" spans="1:11" ht="29.25" customHeight="1">
      <c r="A35" s="122" t="s">
        <v>645</v>
      </c>
      <c r="B35" s="163"/>
      <c r="C35" s="164">
        <f>SUM(C36:C37)</f>
        <v>70000</v>
      </c>
      <c r="D35" s="164">
        <f>SUM(D36:D37)</f>
        <v>70000</v>
      </c>
      <c r="E35" s="12">
        <f>E37</f>
        <v>0</v>
      </c>
      <c r="F35" s="12">
        <f>SUM(F36:F37)</f>
        <v>70000</v>
      </c>
      <c r="G35" s="12">
        <f>SUM(G36:G37)</f>
        <v>0</v>
      </c>
      <c r="H35" s="12"/>
      <c r="I35" s="12"/>
      <c r="J35" s="12"/>
      <c r="K35" s="12"/>
    </row>
    <row r="36" spans="1:11" ht="34.5" customHeight="1">
      <c r="A36" s="122" t="s">
        <v>822</v>
      </c>
      <c r="B36" s="163" t="s">
        <v>847</v>
      </c>
      <c r="C36" s="169">
        <f>D36+E36</f>
        <v>30000</v>
      </c>
      <c r="D36" s="169">
        <v>30000</v>
      </c>
      <c r="E36" s="12">
        <v>0</v>
      </c>
      <c r="F36" s="12">
        <v>30000</v>
      </c>
      <c r="G36" s="12">
        <v>0</v>
      </c>
      <c r="H36" s="12"/>
      <c r="I36" s="12"/>
      <c r="J36" s="12"/>
      <c r="K36" s="12"/>
    </row>
    <row r="37" spans="1:11" ht="24.75" customHeight="1">
      <c r="A37" s="122"/>
      <c r="B37" s="163" t="s">
        <v>848</v>
      </c>
      <c r="C37" s="169">
        <f>D37+E37</f>
        <v>40000</v>
      </c>
      <c r="D37" s="169">
        <v>40000</v>
      </c>
      <c r="E37" s="12">
        <v>0</v>
      </c>
      <c r="F37" s="12">
        <v>40000</v>
      </c>
      <c r="G37" s="12">
        <v>0</v>
      </c>
      <c r="H37" s="12"/>
      <c r="I37" s="12"/>
      <c r="J37" s="12"/>
      <c r="K37" s="12"/>
    </row>
    <row r="38" spans="1:11" ht="21.75" customHeight="1">
      <c r="A38" s="114" t="s">
        <v>646</v>
      </c>
      <c r="K38" s="49"/>
    </row>
    <row r="39" spans="1:11" ht="27.75" customHeight="1">
      <c r="A39" s="114" t="s">
        <v>647</v>
      </c>
      <c r="K39" s="117"/>
    </row>
  </sheetData>
  <sheetProtection/>
  <mergeCells count="14">
    <mergeCell ref="A1:K1"/>
    <mergeCell ref="A2:K2"/>
    <mergeCell ref="B3:J3"/>
    <mergeCell ref="A4:A6"/>
    <mergeCell ref="B4:B6"/>
    <mergeCell ref="C4:G4"/>
    <mergeCell ref="H4:J4"/>
    <mergeCell ref="K4:K6"/>
    <mergeCell ref="C5:E5"/>
    <mergeCell ref="F5:F6"/>
    <mergeCell ref="G5:G6"/>
    <mergeCell ref="H5:H6"/>
    <mergeCell ref="I5:I6"/>
    <mergeCell ref="J5:J6"/>
  </mergeCells>
  <printOptions horizontalCentered="1"/>
  <pageMargins left="0.11811023622047245" right="0.15748031496062992" top="0.3937007874015748" bottom="0.7086614173228347" header="0.1968503937007874" footer="0.15748031496062992"/>
  <pageSetup horizontalDpi="600" verticalDpi="600" orientation="landscape" paperSize="9" scale="74" r:id="rId1"/>
  <headerFooter alignWithMargins="0">
    <oddFooter>&amp;C第 &amp;P 頁，共 &amp;N 頁</oddFooter>
  </headerFooter>
  <rowBreaks count="1" manualBreakCount="1">
    <brk id="2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user</cp:lastModifiedBy>
  <cp:lastPrinted>2015-01-29T07:07:11Z</cp:lastPrinted>
  <dcterms:created xsi:type="dcterms:W3CDTF">2001-01-31T06:15:04Z</dcterms:created>
  <dcterms:modified xsi:type="dcterms:W3CDTF">2015-02-04T01:35:00Z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